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80" windowWidth="24480" windowHeight="14060" tabRatio="500"/>
  </bookViews>
  <sheets>
    <sheet name="Données" sheetId="1" r:id="rId1"/>
    <sheet name="Régression corrigée" sheetId="2" r:id="rId2"/>
    <sheet name="temp" sheetId="3" r:id="rId3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L37" i="1"/>
  <c r="L35"/>
  <c r="L33"/>
  <c r="L39"/>
  <c r="K37"/>
  <c r="K35"/>
  <c r="K33"/>
  <c r="K39"/>
  <c r="J37"/>
  <c r="J35"/>
  <c r="J33"/>
  <c r="J39"/>
  <c r="I37"/>
  <c r="I35"/>
  <c r="I33"/>
  <c r="I39"/>
  <c r="H37"/>
  <c r="H35"/>
  <c r="H33"/>
  <c r="H39"/>
  <c r="G37"/>
  <c r="G35"/>
  <c r="G33"/>
  <c r="G39"/>
  <c r="E37"/>
  <c r="E35"/>
  <c r="E33"/>
  <c r="E39"/>
  <c r="D37"/>
  <c r="D35"/>
  <c r="D33"/>
  <c r="D39"/>
  <c r="C37"/>
  <c r="C35"/>
  <c r="C33"/>
  <c r="C39"/>
  <c r="B37"/>
  <c r="B35"/>
  <c r="B33"/>
  <c r="B39"/>
  <c r="O25"/>
  <c r="N25"/>
  <c r="M25"/>
  <c r="L25"/>
  <c r="K25"/>
  <c r="J25"/>
  <c r="I25"/>
  <c r="H25"/>
  <c r="G25"/>
  <c r="F25"/>
  <c r="E25"/>
  <c r="D25"/>
  <c r="C25"/>
  <c r="B25"/>
  <c r="O70"/>
  <c r="N70"/>
  <c r="M70"/>
  <c r="L70"/>
  <c r="K70"/>
  <c r="J70"/>
  <c r="I70"/>
  <c r="H70"/>
  <c r="G70"/>
  <c r="F70"/>
  <c r="E70"/>
  <c r="D70"/>
  <c r="C70"/>
  <c r="B70"/>
  <c r="K29" i="2"/>
  <c r="K28"/>
  <c r="K27"/>
  <c r="J29"/>
  <c r="J28"/>
  <c r="J27"/>
  <c r="I29"/>
  <c r="I28"/>
  <c r="I27"/>
  <c r="H29"/>
  <c r="H28"/>
  <c r="H27"/>
  <c r="G29"/>
  <c r="G28"/>
  <c r="G27"/>
  <c r="F29"/>
  <c r="F28"/>
  <c r="F27"/>
  <c r="E29"/>
  <c r="D29"/>
  <c r="C29"/>
  <c r="E28"/>
  <c r="D28"/>
  <c r="C28"/>
  <c r="E27"/>
  <c r="D27"/>
  <c r="C27"/>
  <c r="B29"/>
  <c r="B28"/>
  <c r="B27"/>
  <c r="B32"/>
  <c r="C32"/>
  <c r="D32"/>
  <c r="E32"/>
  <c r="F32"/>
  <c r="G32"/>
  <c r="H32"/>
  <c r="I32"/>
  <c r="J32"/>
  <c r="K32"/>
  <c r="L32"/>
  <c r="B35"/>
  <c r="C35"/>
  <c r="D35"/>
  <c r="E35"/>
  <c r="F35"/>
  <c r="G35"/>
  <c r="H35"/>
  <c r="I35"/>
  <c r="J35"/>
  <c r="K35"/>
  <c r="L35"/>
  <c r="B31"/>
  <c r="C31"/>
  <c r="D31"/>
  <c r="E31"/>
  <c r="F31"/>
  <c r="G31"/>
  <c r="H31"/>
  <c r="I31"/>
  <c r="J31"/>
  <c r="K31"/>
  <c r="L31"/>
  <c r="L29"/>
  <c r="B39"/>
  <c r="B33"/>
  <c r="C33"/>
  <c r="D33"/>
  <c r="E33"/>
  <c r="F33"/>
  <c r="G33"/>
  <c r="H33"/>
  <c r="I33"/>
  <c r="J33"/>
  <c r="K33"/>
  <c r="L33"/>
  <c r="B37"/>
  <c r="B41"/>
  <c r="B42"/>
  <c r="B34"/>
  <c r="C34"/>
  <c r="D34"/>
  <c r="E34"/>
  <c r="F34"/>
  <c r="G34"/>
  <c r="H34"/>
  <c r="I34"/>
  <c r="J34"/>
  <c r="K34"/>
  <c r="L34"/>
  <c r="B38"/>
  <c r="K6"/>
  <c r="J6"/>
  <c r="I6"/>
  <c r="H6"/>
  <c r="G6"/>
  <c r="F6"/>
  <c r="E6"/>
  <c r="D6"/>
  <c r="C6"/>
  <c r="B6"/>
  <c r="K5"/>
  <c r="J5"/>
  <c r="I5"/>
  <c r="H5"/>
  <c r="G5"/>
  <c r="F5"/>
  <c r="E5"/>
  <c r="D5"/>
  <c r="C5"/>
  <c r="B5"/>
  <c r="K4"/>
  <c r="J4"/>
  <c r="I4"/>
  <c r="H4"/>
  <c r="G4"/>
  <c r="F4"/>
  <c r="E4"/>
  <c r="D4"/>
  <c r="C4"/>
  <c r="B4"/>
  <c r="D9"/>
  <c r="B9"/>
  <c r="C9"/>
  <c r="E9"/>
  <c r="F9"/>
  <c r="G9"/>
  <c r="H9"/>
  <c r="I9"/>
  <c r="J9"/>
  <c r="K9"/>
  <c r="L9"/>
  <c r="D12"/>
  <c r="B12"/>
  <c r="C12"/>
  <c r="E12"/>
  <c r="F12"/>
  <c r="G12"/>
  <c r="H12"/>
  <c r="I12"/>
  <c r="J12"/>
  <c r="K12"/>
  <c r="L12"/>
  <c r="D8"/>
  <c r="B8"/>
  <c r="C8"/>
  <c r="E8"/>
  <c r="F8"/>
  <c r="G8"/>
  <c r="H8"/>
  <c r="I8"/>
  <c r="J8"/>
  <c r="K8"/>
  <c r="L8"/>
  <c r="L6"/>
  <c r="B16"/>
  <c r="D10"/>
  <c r="B10"/>
  <c r="C10"/>
  <c r="E10"/>
  <c r="F10"/>
  <c r="G10"/>
  <c r="H10"/>
  <c r="I10"/>
  <c r="J10"/>
  <c r="K10"/>
  <c r="L10"/>
  <c r="B14"/>
  <c r="B18"/>
  <c r="B19"/>
  <c r="D11"/>
  <c r="B11"/>
  <c r="C11"/>
  <c r="E11"/>
  <c r="F11"/>
  <c r="G11"/>
  <c r="H11"/>
  <c r="I11"/>
  <c r="J11"/>
  <c r="K11"/>
  <c r="L11"/>
  <c r="B15"/>
  <c r="E11" i="3"/>
  <c r="E10"/>
  <c r="E9"/>
  <c r="E8"/>
  <c r="E7"/>
  <c r="E6"/>
  <c r="E5"/>
  <c r="E4"/>
  <c r="E3"/>
  <c r="E2"/>
</calcChain>
</file>

<file path=xl/sharedStrings.xml><?xml version="1.0" encoding="utf-8"?>
<sst xmlns="http://schemas.openxmlformats.org/spreadsheetml/2006/main" count="168" uniqueCount="79">
  <si>
    <t>Source : http://www.iedm.org/uploaded/pdf/juin2010_annexe.pdf</t>
    <phoneticPr fontId="3" type="noConversion"/>
  </si>
  <si>
    <t>QC</t>
    <phoneticPr fontId="3" type="noConversion"/>
  </si>
  <si>
    <t>SA</t>
    <phoneticPr fontId="3" type="noConversion"/>
  </si>
  <si>
    <t>MA</t>
    <phoneticPr fontId="3" type="noConversion"/>
  </si>
  <si>
    <t>ON</t>
    <phoneticPr fontId="3" type="noConversion"/>
  </si>
  <si>
    <t>AL</t>
    <phoneticPr fontId="3" type="noConversion"/>
  </si>
  <si>
    <t>CB</t>
    <phoneticPr fontId="3" type="noConversion"/>
  </si>
  <si>
    <t>Effectifs 2006-2007 / taux</t>
    <phoneticPr fontId="3" type="noConversion"/>
  </si>
  <si>
    <t>Effectifs 2007-2008 / taux</t>
    <phoneticPr fontId="3" type="noConversion"/>
  </si>
  <si>
    <t>Effectifs 2008-2009 / taux</t>
    <phoneticPr fontId="3" type="noConversion"/>
  </si>
  <si>
    <t>Réfs:</t>
    <phoneticPr fontId="3" type="noConversion"/>
  </si>
  <si>
    <t>Population canadienne 2010</t>
    <phoneticPr fontId="3" type="noConversion"/>
  </si>
  <si>
    <t>Population estimée (w)</t>
  </si>
  <si>
    <t>Population estimée (w)</t>
    <phoneticPr fontId="3" type="noConversion"/>
  </si>
  <si>
    <t>Méthode 1</t>
    <phoneticPr fontId="3" type="noConversion"/>
  </si>
  <si>
    <t>Méthode 2</t>
    <phoneticPr fontId="3" type="noConversion"/>
  </si>
  <si>
    <t>Estimation population 18-24 ans</t>
    <phoneticPr fontId="3" type="noConversion"/>
  </si>
  <si>
    <t>1989-1990</t>
  </si>
  <si>
    <t>2008-2009e</t>
    <phoneticPr fontId="3" type="noConversion"/>
  </si>
  <si>
    <t xml:space="preserve">Moyenne des droits de scolarité des étudiants canadiens inscrits à temps plein au premier cycle universitaire, Québec et provinces du Canada </t>
  </si>
  <si>
    <t>Droits scolarité (x)</t>
  </si>
  <si>
    <t>Droits scolarité (x)</t>
    <phoneticPr fontId="3" type="noConversion"/>
  </si>
  <si>
    <t>Participation (y)</t>
  </si>
  <si>
    <t>Participation (y)</t>
    <phoneticPr fontId="3" type="noConversion"/>
  </si>
  <si>
    <t>wx</t>
    <phoneticPr fontId="3" type="noConversion"/>
  </si>
  <si>
    <t>wy</t>
    <phoneticPr fontId="3" type="noConversion"/>
  </si>
  <si>
    <t>wx2</t>
    <phoneticPr fontId="3" type="noConversion"/>
  </si>
  <si>
    <t>wy2</t>
    <phoneticPr fontId="3" type="noConversion"/>
  </si>
  <si>
    <t>Sxx</t>
    <phoneticPr fontId="3" type="noConversion"/>
  </si>
  <si>
    <t>wxy</t>
    <phoneticPr fontId="3" type="noConversion"/>
  </si>
  <si>
    <t>Syy</t>
    <phoneticPr fontId="3" type="noConversion"/>
  </si>
  <si>
    <t>Sxy</t>
    <phoneticPr fontId="3" type="noConversion"/>
  </si>
  <si>
    <t>2007-2008</t>
    <phoneticPr fontId="3" type="noConversion"/>
  </si>
  <si>
    <t>b</t>
    <phoneticPr fontId="3" type="noConversion"/>
  </si>
  <si>
    <t>a</t>
    <phoneticPr fontId="3" type="noConversion"/>
  </si>
  <si>
    <t>2006-2007</t>
    <phoneticPr fontId="3" type="noConversion"/>
  </si>
  <si>
    <t>Moyenne 3 ans</t>
    <phoneticPr fontId="3" type="noConversion"/>
  </si>
  <si>
    <t>Total</t>
    <phoneticPr fontId="3" type="noConversion"/>
  </si>
  <si>
    <t>http://www40.statcan.ca/l02/cst01/educ53a-fra.htm</t>
  </si>
  <si>
    <t>Population canadienne</t>
    <phoneticPr fontId="3" type="noConversion"/>
  </si>
  <si>
    <t>Effectifs 2008-2009</t>
    <phoneticPr fontId="3" type="noConversion"/>
  </si>
  <si>
    <t>Effectifs 2006-2007</t>
    <phoneticPr fontId="3" type="noConversion"/>
  </si>
  <si>
    <t>Effectifs 2007-2008</t>
    <phoneticPr fontId="3" type="noConversion"/>
  </si>
  <si>
    <t>Année</t>
  </si>
  <si>
    <t>T-N</t>
  </si>
  <si>
    <t>IPE</t>
  </si>
  <si>
    <t>N-E</t>
  </si>
  <si>
    <t>N-B</t>
  </si>
  <si>
    <t>provatl</t>
  </si>
  <si>
    <t>Qc</t>
  </si>
  <si>
    <t>On</t>
  </si>
  <si>
    <t>Ma</t>
  </si>
  <si>
    <t>Sas</t>
  </si>
  <si>
    <t>Alb</t>
  </si>
  <si>
    <t>C-B</t>
  </si>
  <si>
    <t>Ouest</t>
  </si>
  <si>
    <t>ROC</t>
  </si>
  <si>
    <t>Canada</t>
  </si>
  <si>
    <t>1990-1991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</si>
  <si>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</si>
  <si>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</si>
  <si>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</si>
  <si>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</si>
  <si>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</si>
  <si>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</si>
  <si>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</si>
  <si>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</si>
  <si>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</si>
  <si>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</si>
  <si>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</si>
  <si>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</si>
  <si>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</si>
  <si>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</si>
  <si>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</si>
  <si>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2006-2007e</t>
  </si>
  <si>
    <t>2007-2008e</t>
  </si>
  <si>
    <t>2008-2009e</t>
  </si>
  <si>
    <t xml:space="preserve">Taux de participation aux études universitaires </t>
  </si>
  <si>
    <t>Population</t>
    <phoneticPr fontId="3" type="noConversion"/>
  </si>
</sst>
</file>

<file path=xl/styles.xml><?xml version="1.0" encoding="utf-8"?>
<styleSheet xmlns="http://schemas.openxmlformats.org/spreadsheetml/2006/main">
  <numFmts count="12">
    <numFmt numFmtId="164" formatCode="#,##0.00&quot;$&quot;;[Red]#,##0.00&quot;$&quot;"/>
    <numFmt numFmtId="165" formatCode="0.0000000"/>
    <numFmt numFmtId="171" formatCode="0.0"/>
    <numFmt numFmtId="173" formatCode="###\ ###\ ###"/>
    <numFmt numFmtId="174" formatCode="###\ ###\ ###"/>
    <numFmt numFmtId="175" formatCode="0.000000"/>
    <numFmt numFmtId="176" formatCode="###\ ###\ ###"/>
    <numFmt numFmtId="178" formatCode="0.000"/>
    <numFmt numFmtId="179" formatCode="0.0"/>
    <numFmt numFmtId="180" formatCode="0.0000E+00;"/>
    <numFmt numFmtId="185" formatCode="0.000000000"/>
    <numFmt numFmtId="190" formatCode="0.000000E+00"/>
  </numFmts>
  <fonts count="7">
    <font>
      <sz val="10"/>
      <name val="Verdana"/>
    </font>
    <font>
      <b/>
      <sz val="10"/>
      <name val="Verdana"/>
    </font>
    <font>
      <b/>
      <i/>
      <sz val="10"/>
      <name val="Verdana"/>
    </font>
    <font>
      <sz val="8"/>
      <name val="Verdana"/>
    </font>
    <font>
      <b/>
      <sz val="15"/>
      <name val="Cambria,Bold"/>
    </font>
    <font>
      <b/>
      <sz val="16"/>
      <name val="Cambria,Bold"/>
    </font>
    <font>
      <b/>
      <sz val="13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0" xfId="0" applyFont="1"/>
    <xf numFmtId="0" fontId="5" fillId="0" borderId="0" xfId="0" applyFont="1"/>
    <xf numFmtId="0" fontId="1" fillId="0" borderId="0" xfId="0" applyFont="1"/>
    <xf numFmtId="171" fontId="0" fillId="0" borderId="0" xfId="0" applyNumberFormat="1"/>
    <xf numFmtId="1" fontId="0" fillId="0" borderId="0" xfId="0" applyNumberFormat="1"/>
    <xf numFmtId="173" fontId="0" fillId="0" borderId="0" xfId="0" applyNumberFormat="1"/>
    <xf numFmtId="0" fontId="1" fillId="2" borderId="1" xfId="0" applyFont="1" applyFill="1" applyBorder="1"/>
    <xf numFmtId="0" fontId="0" fillId="0" borderId="1" xfId="0" applyBorder="1"/>
    <xf numFmtId="164" fontId="0" fillId="0" borderId="1" xfId="0" applyNumberFormat="1" applyBorder="1"/>
    <xf numFmtId="2" fontId="0" fillId="0" borderId="1" xfId="0" applyNumberFormat="1" applyBorder="1"/>
    <xf numFmtId="173" fontId="0" fillId="0" borderId="1" xfId="0" applyNumberFormat="1" applyBorder="1"/>
    <xf numFmtId="174" fontId="0" fillId="0" borderId="0" xfId="0" applyNumberFormat="1"/>
    <xf numFmtId="0" fontId="0" fillId="2" borderId="0" xfId="0" applyFill="1"/>
    <xf numFmtId="174" fontId="0" fillId="2" borderId="0" xfId="0" applyNumberFormat="1" applyFill="1"/>
    <xf numFmtId="2" fontId="0" fillId="2" borderId="0" xfId="0" applyNumberFormat="1" applyFill="1"/>
    <xf numFmtId="0" fontId="2" fillId="0" borderId="0" xfId="0" applyFont="1"/>
    <xf numFmtId="176" fontId="0" fillId="0" borderId="1" xfId="0" applyNumberFormat="1" applyBorder="1"/>
    <xf numFmtId="0" fontId="6" fillId="0" borderId="0" xfId="0" applyFont="1"/>
    <xf numFmtId="179" fontId="0" fillId="0" borderId="0" xfId="0" applyNumberFormat="1"/>
    <xf numFmtId="190" fontId="1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O72"/>
  <sheetViews>
    <sheetView tabSelected="1" workbookViewId="0">
      <selection activeCell="A73" sqref="A73"/>
    </sheetView>
  </sheetViews>
  <sheetFormatPr baseColWidth="10" defaultRowHeight="13"/>
  <cols>
    <col min="1" max="1" width="21.140625" customWidth="1"/>
  </cols>
  <sheetData>
    <row r="2" spans="1:15" ht="21">
      <c r="A2" s="2" t="s">
        <v>77</v>
      </c>
    </row>
    <row r="4" spans="1:15">
      <c r="A4" t="s">
        <v>43</v>
      </c>
      <c r="B4" t="s">
        <v>44</v>
      </c>
      <c r="C4" t="s">
        <v>45</v>
      </c>
      <c r="D4" t="s">
        <v>46</v>
      </c>
      <c r="E4" t="s">
        <v>47</v>
      </c>
      <c r="F4" t="s">
        <v>48</v>
      </c>
      <c r="G4" t="s">
        <v>1</v>
      </c>
      <c r="H4" t="s">
        <v>4</v>
      </c>
      <c r="I4" t="s">
        <v>3</v>
      </c>
      <c r="J4" t="s">
        <v>2</v>
      </c>
      <c r="K4" t="s">
        <v>5</v>
      </c>
      <c r="L4" t="s">
        <v>6</v>
      </c>
      <c r="M4" t="s">
        <v>55</v>
      </c>
      <c r="N4" t="s">
        <v>56</v>
      </c>
      <c r="O4" t="s">
        <v>57</v>
      </c>
    </row>
    <row r="5" spans="1:15">
      <c r="A5" t="s">
        <v>58</v>
      </c>
      <c r="B5">
        <v>19</v>
      </c>
      <c r="C5">
        <v>20.100000000000001</v>
      </c>
      <c r="D5">
        <v>29.4</v>
      </c>
      <c r="E5">
        <v>22.5</v>
      </c>
      <c r="F5">
        <v>24</v>
      </c>
      <c r="G5">
        <v>22.5</v>
      </c>
      <c r="H5">
        <v>22</v>
      </c>
      <c r="I5">
        <v>20.9</v>
      </c>
      <c r="J5">
        <v>24.7</v>
      </c>
      <c r="K5">
        <v>19.399999999999999</v>
      </c>
      <c r="L5">
        <v>14.6</v>
      </c>
      <c r="M5">
        <v>18.3</v>
      </c>
      <c r="N5">
        <v>20.8</v>
      </c>
      <c r="O5">
        <v>21.2</v>
      </c>
    </row>
    <row r="6" spans="1:15">
      <c r="A6" t="s">
        <v>59</v>
      </c>
      <c r="B6">
        <v>19.600000000000001</v>
      </c>
      <c r="C6">
        <v>21.2</v>
      </c>
      <c r="D6">
        <v>31.7</v>
      </c>
      <c r="E6">
        <v>24.1</v>
      </c>
      <c r="F6">
        <v>25.5</v>
      </c>
      <c r="G6">
        <v>24</v>
      </c>
      <c r="H6">
        <v>23.4</v>
      </c>
      <c r="I6">
        <v>22.1</v>
      </c>
      <c r="J6">
        <v>26.2</v>
      </c>
      <c r="K6">
        <v>19.600000000000001</v>
      </c>
      <c r="L6">
        <v>15.5</v>
      </c>
      <c r="M6">
        <v>19.100000000000001</v>
      </c>
      <c r="N6">
        <v>22</v>
      </c>
      <c r="O6">
        <v>22.4</v>
      </c>
    </row>
    <row r="7" spans="1:15">
      <c r="A7" t="s">
        <v>60</v>
      </c>
      <c r="B7">
        <v>20.100000000000001</v>
      </c>
      <c r="C7">
        <v>22.1</v>
      </c>
      <c r="D7">
        <v>33.1</v>
      </c>
      <c r="E7">
        <v>25.6</v>
      </c>
      <c r="F7">
        <v>26.7</v>
      </c>
      <c r="G7">
        <v>25.4</v>
      </c>
      <c r="H7">
        <v>24.2</v>
      </c>
      <c r="I7">
        <v>22.4</v>
      </c>
      <c r="J7">
        <v>27</v>
      </c>
      <c r="K7">
        <v>20.399999999999999</v>
      </c>
      <c r="L7">
        <v>15.7</v>
      </c>
      <c r="M7">
        <v>19.5</v>
      </c>
      <c r="N7">
        <v>22.6</v>
      </c>
      <c r="O7">
        <v>23.3</v>
      </c>
    </row>
    <row r="8" spans="1:15">
      <c r="A8" t="s">
        <v>61</v>
      </c>
      <c r="B8">
        <v>20.100000000000001</v>
      </c>
      <c r="C8">
        <v>21.5</v>
      </c>
      <c r="D8">
        <v>33.799999999999997</v>
      </c>
      <c r="E8">
        <v>26.3</v>
      </c>
      <c r="F8">
        <v>27.1</v>
      </c>
      <c r="G8">
        <v>25.7</v>
      </c>
      <c r="H8">
        <v>24.3</v>
      </c>
      <c r="I8">
        <v>22.1</v>
      </c>
      <c r="J8">
        <v>26.5</v>
      </c>
      <c r="K8">
        <v>20.8</v>
      </c>
      <c r="L8">
        <v>15.2</v>
      </c>
      <c r="M8">
        <v>19.3</v>
      </c>
      <c r="N8">
        <v>22.6</v>
      </c>
      <c r="O8">
        <v>23.4</v>
      </c>
    </row>
    <row r="9" spans="1:15">
      <c r="A9" t="s">
        <v>62</v>
      </c>
      <c r="B9">
        <v>20.8</v>
      </c>
      <c r="C9">
        <v>20</v>
      </c>
      <c r="D9">
        <v>34.1</v>
      </c>
      <c r="E9">
        <v>26.5</v>
      </c>
      <c r="F9">
        <v>27.4</v>
      </c>
      <c r="G9">
        <v>25.8</v>
      </c>
      <c r="H9">
        <v>24.3</v>
      </c>
      <c r="I9">
        <v>23.6</v>
      </c>
      <c r="J9">
        <v>26.3</v>
      </c>
      <c r="K9">
        <v>20.6</v>
      </c>
      <c r="L9">
        <v>15.5</v>
      </c>
      <c r="M9">
        <v>19.5</v>
      </c>
      <c r="N9">
        <v>22.7</v>
      </c>
      <c r="O9">
        <v>23.5</v>
      </c>
    </row>
    <row r="10" spans="1:15">
      <c r="A10" t="s">
        <v>63</v>
      </c>
      <c r="B10">
        <v>21.6</v>
      </c>
      <c r="C10">
        <v>18.899999999999999</v>
      </c>
      <c r="D10">
        <v>34.5</v>
      </c>
      <c r="E10">
        <v>26.7</v>
      </c>
      <c r="F10">
        <v>27.8</v>
      </c>
      <c r="G10">
        <v>24.7</v>
      </c>
      <c r="H10">
        <v>24.3</v>
      </c>
      <c r="I10">
        <v>22.3</v>
      </c>
      <c r="J10">
        <v>26.3</v>
      </c>
      <c r="K10">
        <v>21</v>
      </c>
      <c r="L10">
        <v>15.9</v>
      </c>
      <c r="M10">
        <v>19.7</v>
      </c>
      <c r="N10">
        <v>22.8</v>
      </c>
      <c r="O10">
        <v>23.2</v>
      </c>
    </row>
    <row r="11" spans="1:15">
      <c r="A11" t="s">
        <v>64</v>
      </c>
      <c r="B11">
        <v>22.3</v>
      </c>
      <c r="C11">
        <v>18</v>
      </c>
      <c r="D11">
        <v>35.299999999999997</v>
      </c>
      <c r="E11">
        <v>26.4</v>
      </c>
      <c r="F11">
        <v>28.2</v>
      </c>
      <c r="G11">
        <v>24.2</v>
      </c>
      <c r="H11">
        <v>24.2</v>
      </c>
      <c r="I11">
        <v>22.4</v>
      </c>
      <c r="J11">
        <v>25.6</v>
      </c>
      <c r="K11">
        <v>21.1</v>
      </c>
      <c r="L11">
        <v>16.100000000000001</v>
      </c>
      <c r="M11">
        <v>19.7</v>
      </c>
      <c r="N11">
        <v>22.7</v>
      </c>
      <c r="O11">
        <v>23.1</v>
      </c>
    </row>
    <row r="12" spans="1:15">
      <c r="A12" t="s">
        <v>65</v>
      </c>
      <c r="B12">
        <v>23.2</v>
      </c>
      <c r="C12">
        <v>19.3</v>
      </c>
      <c r="D12">
        <v>36.200000000000003</v>
      </c>
      <c r="E12">
        <v>26</v>
      </c>
      <c r="F12">
        <v>28.7</v>
      </c>
      <c r="G12">
        <v>23.6</v>
      </c>
      <c r="H12">
        <v>23.9</v>
      </c>
      <c r="I12">
        <v>21.5</v>
      </c>
      <c r="J12">
        <v>25.1</v>
      </c>
      <c r="K12">
        <v>20.5</v>
      </c>
      <c r="L12">
        <v>16</v>
      </c>
      <c r="M12">
        <v>19.2</v>
      </c>
      <c r="N12">
        <v>22.4</v>
      </c>
      <c r="O12">
        <v>22.7</v>
      </c>
    </row>
    <row r="13" spans="1:15">
      <c r="A13" t="s">
        <v>66</v>
      </c>
      <c r="B13">
        <v>24.6</v>
      </c>
      <c r="C13">
        <v>19.8</v>
      </c>
      <c r="D13">
        <v>36.799999999999997</v>
      </c>
      <c r="E13">
        <v>26.7</v>
      </c>
      <c r="F13">
        <v>29.6</v>
      </c>
      <c r="G13">
        <v>23.5</v>
      </c>
      <c r="H13">
        <v>23.9</v>
      </c>
      <c r="I13">
        <v>21.5</v>
      </c>
      <c r="J13">
        <v>24.8</v>
      </c>
      <c r="K13">
        <v>20</v>
      </c>
      <c r="L13">
        <v>16.3</v>
      </c>
      <c r="M13">
        <v>19.2</v>
      </c>
      <c r="N13">
        <v>22.5</v>
      </c>
      <c r="O13">
        <v>22.7</v>
      </c>
    </row>
    <row r="14" spans="1:15">
      <c r="A14" t="s">
        <v>67</v>
      </c>
      <c r="B14">
        <v>26.3</v>
      </c>
      <c r="C14">
        <v>21.3</v>
      </c>
      <c r="D14">
        <v>37.200000000000003</v>
      </c>
      <c r="E14">
        <v>26.6</v>
      </c>
      <c r="F14">
        <v>30.3</v>
      </c>
      <c r="G14">
        <v>23.7</v>
      </c>
      <c r="H14">
        <v>24.3</v>
      </c>
      <c r="I14">
        <v>21.5</v>
      </c>
      <c r="J14">
        <v>25</v>
      </c>
      <c r="K14">
        <v>20.5</v>
      </c>
      <c r="L14">
        <v>15.9</v>
      </c>
      <c r="M14">
        <v>19.2</v>
      </c>
      <c r="N14">
        <v>22.7</v>
      </c>
      <c r="O14">
        <v>23</v>
      </c>
    </row>
    <row r="15" spans="1:15">
      <c r="A15" t="s">
        <v>68</v>
      </c>
      <c r="B15">
        <v>27</v>
      </c>
      <c r="C15">
        <v>22.7</v>
      </c>
      <c r="D15">
        <v>38.5</v>
      </c>
      <c r="E15">
        <v>28.2</v>
      </c>
      <c r="F15">
        <v>31.6</v>
      </c>
      <c r="G15">
        <v>23.6</v>
      </c>
      <c r="H15">
        <v>24.4</v>
      </c>
      <c r="I15">
        <v>23.2</v>
      </c>
      <c r="J15">
        <v>25.1</v>
      </c>
      <c r="K15">
        <v>20.100000000000001</v>
      </c>
      <c r="L15">
        <v>15.9</v>
      </c>
      <c r="M15">
        <v>19.3</v>
      </c>
      <c r="N15">
        <v>22.9</v>
      </c>
      <c r="O15">
        <v>23.1</v>
      </c>
    </row>
    <row r="16" spans="1:15">
      <c r="A16" t="s">
        <v>69</v>
      </c>
      <c r="B16">
        <v>27.7</v>
      </c>
      <c r="C16">
        <v>22.5</v>
      </c>
      <c r="D16">
        <v>40.700000000000003</v>
      </c>
      <c r="E16">
        <v>29.2</v>
      </c>
      <c r="F16">
        <v>32.9</v>
      </c>
      <c r="G16">
        <v>24.2</v>
      </c>
      <c r="H16">
        <v>24.9</v>
      </c>
      <c r="I16">
        <v>24.5</v>
      </c>
      <c r="J16">
        <v>25.6</v>
      </c>
      <c r="K16">
        <v>20.2</v>
      </c>
      <c r="L16">
        <v>17</v>
      </c>
      <c r="M16">
        <v>20</v>
      </c>
      <c r="N16">
        <v>23.6</v>
      </c>
      <c r="O16">
        <v>23.7</v>
      </c>
    </row>
    <row r="17" spans="1:15">
      <c r="A17" t="s">
        <v>70</v>
      </c>
      <c r="B17">
        <v>28.7</v>
      </c>
      <c r="C17">
        <v>23.5</v>
      </c>
      <c r="D17">
        <v>41.7</v>
      </c>
      <c r="E17">
        <v>29.6</v>
      </c>
      <c r="F17">
        <v>33.700000000000003</v>
      </c>
      <c r="G17">
        <v>25.6</v>
      </c>
      <c r="H17">
        <v>26.2</v>
      </c>
      <c r="I17">
        <v>24.7</v>
      </c>
      <c r="J17">
        <v>27.1</v>
      </c>
      <c r="K17">
        <v>20.6</v>
      </c>
      <c r="L17">
        <v>17.2</v>
      </c>
      <c r="M17">
        <v>20.399999999999999</v>
      </c>
      <c r="N17">
        <v>24.4</v>
      </c>
      <c r="O17">
        <v>24.7</v>
      </c>
    </row>
    <row r="18" spans="1:15">
      <c r="A18" t="s">
        <v>71</v>
      </c>
      <c r="B18">
        <v>29.9</v>
      </c>
      <c r="C18">
        <v>25.3</v>
      </c>
      <c r="D18">
        <v>43.8</v>
      </c>
      <c r="E18">
        <v>31</v>
      </c>
      <c r="F18">
        <v>35.4</v>
      </c>
      <c r="G18">
        <v>27</v>
      </c>
      <c r="H18">
        <v>28.6</v>
      </c>
      <c r="I18">
        <v>26.7</v>
      </c>
      <c r="J18">
        <v>27.2</v>
      </c>
      <c r="K18">
        <v>20.9</v>
      </c>
      <c r="L18">
        <v>17.5</v>
      </c>
      <c r="M18">
        <v>20.8</v>
      </c>
      <c r="N18">
        <v>26</v>
      </c>
      <c r="O18">
        <v>26.2</v>
      </c>
    </row>
    <row r="19" spans="1:15">
      <c r="A19" t="s">
        <v>72</v>
      </c>
      <c r="B19">
        <v>31</v>
      </c>
      <c r="C19">
        <v>25.6</v>
      </c>
      <c r="D19">
        <v>42.4</v>
      </c>
      <c r="E19">
        <v>29.8</v>
      </c>
      <c r="F19">
        <v>34.799999999999997</v>
      </c>
      <c r="G19">
        <v>27.7</v>
      </c>
      <c r="H19">
        <v>29.4</v>
      </c>
      <c r="I19">
        <v>27.1</v>
      </c>
      <c r="J19">
        <v>25.5</v>
      </c>
      <c r="K19">
        <v>20.6</v>
      </c>
      <c r="L19">
        <v>17.600000000000001</v>
      </c>
      <c r="M19">
        <v>20.6</v>
      </c>
      <c r="N19">
        <v>26.2</v>
      </c>
      <c r="O19">
        <v>26.5</v>
      </c>
    </row>
    <row r="20" spans="1:15">
      <c r="A20" t="s">
        <v>73</v>
      </c>
      <c r="B20">
        <v>32.200000000000003</v>
      </c>
      <c r="C20">
        <v>24.4</v>
      </c>
      <c r="D20">
        <v>42.3</v>
      </c>
      <c r="E20">
        <v>30.5</v>
      </c>
      <c r="F20">
        <v>35.200000000000003</v>
      </c>
      <c r="G20">
        <v>28.7</v>
      </c>
      <c r="H20">
        <v>30.3</v>
      </c>
      <c r="I20">
        <v>27.1</v>
      </c>
      <c r="J20">
        <v>26.2</v>
      </c>
      <c r="K20">
        <v>20.6</v>
      </c>
      <c r="L20">
        <v>17.7</v>
      </c>
      <c r="M20">
        <v>20.7</v>
      </c>
      <c r="N20">
        <v>26.7</v>
      </c>
      <c r="O20">
        <v>27.1</v>
      </c>
    </row>
    <row r="21" spans="1:15">
      <c r="A21" t="s">
        <v>74</v>
      </c>
      <c r="B21">
        <v>34.299999999999997</v>
      </c>
      <c r="C21">
        <v>25.9</v>
      </c>
      <c r="D21">
        <v>42</v>
      </c>
      <c r="E21">
        <v>29.7</v>
      </c>
      <c r="F21">
        <v>35.4</v>
      </c>
      <c r="G21">
        <v>29.3</v>
      </c>
      <c r="H21">
        <v>30.7</v>
      </c>
      <c r="I21">
        <v>27.7</v>
      </c>
      <c r="J21">
        <v>27.3</v>
      </c>
      <c r="K21">
        <v>19.5</v>
      </c>
      <c r="L21">
        <v>19.3</v>
      </c>
      <c r="M21">
        <v>21.2</v>
      </c>
      <c r="N21">
        <v>27.1</v>
      </c>
      <c r="O21">
        <v>27.5</v>
      </c>
    </row>
    <row r="22" spans="1:15">
      <c r="A22" t="s">
        <v>75</v>
      </c>
      <c r="B22">
        <v>34.700000000000003</v>
      </c>
      <c r="C22">
        <v>26.3</v>
      </c>
      <c r="D22">
        <v>42.2</v>
      </c>
      <c r="E22">
        <v>29.1</v>
      </c>
      <c r="F22">
        <v>35.4</v>
      </c>
      <c r="G22">
        <v>29.2</v>
      </c>
      <c r="H22">
        <v>30.7</v>
      </c>
      <c r="I22">
        <v>28.3</v>
      </c>
      <c r="J22">
        <v>27</v>
      </c>
      <c r="K22">
        <v>19.8</v>
      </c>
      <c r="L22">
        <v>17.7</v>
      </c>
      <c r="M22">
        <v>20.6</v>
      </c>
      <c r="N22">
        <v>26.8</v>
      </c>
      <c r="O22">
        <v>27.3</v>
      </c>
    </row>
    <row r="23" spans="1:15">
      <c r="A23" t="s">
        <v>76</v>
      </c>
      <c r="B23">
        <v>33.799999999999997</v>
      </c>
      <c r="C23">
        <v>28.1</v>
      </c>
      <c r="D23">
        <v>42.2</v>
      </c>
      <c r="E23">
        <v>34.1</v>
      </c>
      <c r="F23">
        <v>37</v>
      </c>
      <c r="G23">
        <v>28.8</v>
      </c>
      <c r="H23">
        <v>31.9</v>
      </c>
      <c r="I23">
        <v>27.2</v>
      </c>
      <c r="J23">
        <v>27.7</v>
      </c>
      <c r="K23">
        <v>20.6</v>
      </c>
      <c r="L23">
        <v>23.4</v>
      </c>
      <c r="M23">
        <v>23.3</v>
      </c>
      <c r="N23">
        <v>28.6</v>
      </c>
      <c r="O23">
        <v>28.6</v>
      </c>
    </row>
    <row r="25" spans="1:15">
      <c r="A25" s="13" t="s">
        <v>36</v>
      </c>
      <c r="B25" s="15">
        <f>AVERAGE(B21:B23)</f>
        <v>34.266666666666666</v>
      </c>
      <c r="C25" s="15">
        <f t="shared" ref="C25:O25" si="0">AVERAGE(C21:C23)</f>
        <v>26.766666666666669</v>
      </c>
      <c r="D25" s="15">
        <f t="shared" si="0"/>
        <v>42.133333333333333</v>
      </c>
      <c r="E25" s="15">
        <f t="shared" si="0"/>
        <v>30.966666666666669</v>
      </c>
      <c r="F25" s="15">
        <f t="shared" si="0"/>
        <v>35.93333333333333</v>
      </c>
      <c r="G25" s="15">
        <f t="shared" si="0"/>
        <v>29.099999999999998</v>
      </c>
      <c r="H25" s="15">
        <f t="shared" si="0"/>
        <v>31.099999999999998</v>
      </c>
      <c r="I25" s="15">
        <f t="shared" si="0"/>
        <v>27.733333333333334</v>
      </c>
      <c r="J25" s="15">
        <f t="shared" si="0"/>
        <v>27.333333333333332</v>
      </c>
      <c r="K25" s="15">
        <f t="shared" si="0"/>
        <v>19.966666666666665</v>
      </c>
      <c r="L25" s="15">
        <f t="shared" si="0"/>
        <v>20.133333333333333</v>
      </c>
      <c r="M25" s="15">
        <f t="shared" si="0"/>
        <v>21.7</v>
      </c>
      <c r="N25" s="15">
        <f t="shared" si="0"/>
        <v>27.5</v>
      </c>
      <c r="O25" s="15">
        <f t="shared" si="0"/>
        <v>27.8</v>
      </c>
    </row>
    <row r="27" spans="1:15">
      <c r="A27" t="s">
        <v>0</v>
      </c>
    </row>
    <row r="31" spans="1:15" ht="21">
      <c r="A31" s="2" t="s">
        <v>78</v>
      </c>
    </row>
    <row r="32" spans="1:15">
      <c r="A32" t="s">
        <v>41</v>
      </c>
      <c r="B32" s="12">
        <v>17811</v>
      </c>
      <c r="C32" s="12">
        <v>3999</v>
      </c>
      <c r="D32" s="12">
        <v>42456</v>
      </c>
      <c r="E32" s="12">
        <v>23757</v>
      </c>
      <c r="F32" s="12"/>
      <c r="G32" s="12">
        <v>266712</v>
      </c>
      <c r="H32" s="12">
        <v>440604</v>
      </c>
      <c r="I32" s="12">
        <v>40119</v>
      </c>
      <c r="J32" s="12">
        <v>10848</v>
      </c>
      <c r="K32" s="12">
        <v>94131</v>
      </c>
      <c r="L32" s="12">
        <v>116709</v>
      </c>
    </row>
    <row r="33" spans="1:15">
      <c r="A33" s="3" t="s">
        <v>7</v>
      </c>
      <c r="B33" s="12">
        <f>B32/B21*100</f>
        <v>51927.113702623908</v>
      </c>
      <c r="C33" s="12">
        <f>C32/C21*100</f>
        <v>15440.154440154442</v>
      </c>
      <c r="D33" s="12">
        <f>D32/D21*100</f>
        <v>101085.71428571429</v>
      </c>
      <c r="E33" s="12">
        <f>E32/E21*100</f>
        <v>79989.898989898997</v>
      </c>
      <c r="F33" s="12"/>
      <c r="G33" s="12">
        <f>G32/G21*100</f>
        <v>910279.86348122871</v>
      </c>
      <c r="H33" s="12">
        <f>H32/H21*100</f>
        <v>1435192.1824104234</v>
      </c>
      <c r="I33" s="12">
        <f>I32/I21*100</f>
        <v>144833.93501805054</v>
      </c>
      <c r="J33" s="12">
        <f>J32/J21*100</f>
        <v>39736.26373626374</v>
      </c>
      <c r="K33" s="12">
        <f>K32/K21*100</f>
        <v>482723.07692307694</v>
      </c>
      <c r="L33" s="12">
        <f>L32/L21*100</f>
        <v>604709.84455958556</v>
      </c>
    </row>
    <row r="34" spans="1:15">
      <c r="A34" t="s">
        <v>42</v>
      </c>
      <c r="B34" s="12">
        <v>17523</v>
      </c>
      <c r="C34" s="12">
        <v>3837</v>
      </c>
      <c r="D34" s="12">
        <v>41442</v>
      </c>
      <c r="E34" s="12">
        <v>23682</v>
      </c>
      <c r="F34" s="12"/>
      <c r="G34" s="12">
        <v>268011</v>
      </c>
      <c r="H34" s="12">
        <v>446196</v>
      </c>
      <c r="I34" s="12">
        <v>38964</v>
      </c>
      <c r="J34" s="12">
        <v>10344</v>
      </c>
      <c r="K34" s="12">
        <v>94659</v>
      </c>
      <c r="L34" s="12">
        <v>117561</v>
      </c>
    </row>
    <row r="35" spans="1:15">
      <c r="A35" s="3" t="s">
        <v>8</v>
      </c>
      <c r="B35" s="12">
        <f>B34/B22*100</f>
        <v>50498.559077809798</v>
      </c>
      <c r="C35" s="12">
        <f>C34/C22*100</f>
        <v>14589.353612167301</v>
      </c>
      <c r="D35" s="12">
        <f>D34/D22*100</f>
        <v>98203.791469194315</v>
      </c>
      <c r="E35" s="12">
        <f>E34/E22*100</f>
        <v>81381.443298969069</v>
      </c>
      <c r="F35" s="12"/>
      <c r="G35" s="12">
        <f>G34/G22*100</f>
        <v>917845.89041095902</v>
      </c>
      <c r="H35" s="12">
        <f>H34/H22*100</f>
        <v>1453407.1661237786</v>
      </c>
      <c r="I35" s="12">
        <f>I34/I22*100</f>
        <v>137681.97879858658</v>
      </c>
      <c r="J35" s="12">
        <f>J34/J22*100</f>
        <v>38311.111111111109</v>
      </c>
      <c r="K35" s="12">
        <f>K34/K22*100</f>
        <v>478075.75757575757</v>
      </c>
      <c r="L35" s="12">
        <f>L34/L22*100</f>
        <v>664186.44067796611</v>
      </c>
    </row>
    <row r="36" spans="1:15">
      <c r="A36" t="s">
        <v>40</v>
      </c>
      <c r="B36" s="12">
        <v>17322</v>
      </c>
      <c r="C36" s="12">
        <v>4089</v>
      </c>
      <c r="D36" s="12">
        <v>40899</v>
      </c>
      <c r="E36" s="12">
        <v>23028</v>
      </c>
      <c r="F36" s="12"/>
      <c r="G36" s="12">
        <v>269097</v>
      </c>
      <c r="H36" s="12">
        <v>448467</v>
      </c>
      <c r="I36" s="12">
        <v>39306</v>
      </c>
      <c r="J36" s="12">
        <v>19647</v>
      </c>
      <c r="K36" s="12">
        <v>93774</v>
      </c>
      <c r="L36" s="12">
        <v>156741</v>
      </c>
    </row>
    <row r="37" spans="1:15">
      <c r="A37" s="3" t="s">
        <v>9</v>
      </c>
      <c r="B37" s="12">
        <f>B36/B23*100</f>
        <v>51248.52071005918</v>
      </c>
      <c r="C37" s="12">
        <f>C36/C23*100</f>
        <v>14551.601423487542</v>
      </c>
      <c r="D37" s="12">
        <f>D36/D23*100</f>
        <v>96917.061611374404</v>
      </c>
      <c r="E37" s="12">
        <f>E36/E23*100</f>
        <v>67530.791788856295</v>
      </c>
      <c r="F37" s="12"/>
      <c r="G37" s="12">
        <f>G36/G23*100</f>
        <v>934364.58333333337</v>
      </c>
      <c r="H37" s="12">
        <f>H36/H23*100</f>
        <v>1405852.6645768026</v>
      </c>
      <c r="I37" s="12">
        <f>I36/I23*100</f>
        <v>144507.35294117648</v>
      </c>
      <c r="J37" s="12">
        <f>J36/J23*100</f>
        <v>70927.797833935023</v>
      </c>
      <c r="K37" s="12">
        <f>K36/K23*100</f>
        <v>455213.59223300969</v>
      </c>
      <c r="L37" s="12">
        <f>L36/L23*100</f>
        <v>669833.33333333337</v>
      </c>
    </row>
    <row r="39" spans="1:15">
      <c r="A39" s="13" t="s">
        <v>36</v>
      </c>
      <c r="B39" s="14">
        <f>AVERAGE(B37,B35,B33)</f>
        <v>51224.731163497629</v>
      </c>
      <c r="C39" s="14">
        <f t="shared" ref="C39:E39" si="1">AVERAGE(C37,C35,C33)</f>
        <v>14860.36982526976</v>
      </c>
      <c r="D39" s="14">
        <f t="shared" si="1"/>
        <v>98735.522455427679</v>
      </c>
      <c r="E39" s="14">
        <f t="shared" si="1"/>
        <v>76300.711359241453</v>
      </c>
      <c r="F39" s="13"/>
      <c r="G39" s="14">
        <f t="shared" ref="G39:L39" si="2">AVERAGE(G37,G35,G33)</f>
        <v>920830.11240850703</v>
      </c>
      <c r="H39" s="14">
        <f t="shared" si="2"/>
        <v>1431484.0043703348</v>
      </c>
      <c r="I39" s="14">
        <f t="shared" si="2"/>
        <v>142341.08891927119</v>
      </c>
      <c r="J39" s="14">
        <f t="shared" si="2"/>
        <v>49658.390893769953</v>
      </c>
      <c r="K39" s="14">
        <f t="shared" si="2"/>
        <v>472004.14224394807</v>
      </c>
      <c r="L39" s="14">
        <f t="shared" si="2"/>
        <v>646243.20619029505</v>
      </c>
    </row>
    <row r="41" spans="1:15">
      <c r="A41" t="s">
        <v>11</v>
      </c>
      <c r="B41">
        <v>3724832</v>
      </c>
      <c r="C41">
        <v>141551</v>
      </c>
      <c r="D41">
        <v>940482</v>
      </c>
      <c r="E41">
        <v>751273</v>
      </c>
      <c r="G41">
        <v>7886108</v>
      </c>
      <c r="H41">
        <v>13167894</v>
      </c>
      <c r="I41">
        <v>1232654</v>
      </c>
      <c r="J41">
        <v>1041729</v>
      </c>
      <c r="K41">
        <v>3724832</v>
      </c>
      <c r="L41">
        <v>4510858</v>
      </c>
    </row>
    <row r="43" spans="1:15">
      <c r="A43" s="16" t="s">
        <v>10</v>
      </c>
    </row>
    <row r="44" spans="1:15">
      <c r="A44" t="s">
        <v>38</v>
      </c>
    </row>
    <row r="47" spans="1:15" ht="20">
      <c r="A47" s="1" t="s">
        <v>19</v>
      </c>
    </row>
    <row r="48" spans="1:15">
      <c r="A48" t="s">
        <v>43</v>
      </c>
      <c r="B48" t="s">
        <v>44</v>
      </c>
      <c r="C48" t="s">
        <v>45</v>
      </c>
      <c r="D48" t="s">
        <v>46</v>
      </c>
      <c r="E48" t="s">
        <v>47</v>
      </c>
      <c r="F48" t="s">
        <v>48</v>
      </c>
      <c r="G48" t="s">
        <v>49</v>
      </c>
      <c r="H48" t="s">
        <v>50</v>
      </c>
      <c r="I48" t="s">
        <v>51</v>
      </c>
      <c r="J48" t="s">
        <v>52</v>
      </c>
      <c r="K48" t="s">
        <v>53</v>
      </c>
      <c r="L48" t="s">
        <v>54</v>
      </c>
      <c r="M48" t="s">
        <v>55</v>
      </c>
      <c r="N48" t="s">
        <v>56</v>
      </c>
      <c r="O48" t="s">
        <v>57</v>
      </c>
    </row>
    <row r="49" spans="1:12">
      <c r="A49" t="s">
        <v>17</v>
      </c>
      <c r="B49">
        <v>1280</v>
      </c>
      <c r="C49">
        <v>1744</v>
      </c>
      <c r="D49">
        <v>1804</v>
      </c>
      <c r="E49">
        <v>1804</v>
      </c>
      <c r="G49">
        <v>519</v>
      </c>
      <c r="H49">
        <v>1561</v>
      </c>
      <c r="I49">
        <v>1394</v>
      </c>
      <c r="J49">
        <v>1405</v>
      </c>
      <c r="K49">
        <v>1127</v>
      </c>
      <c r="L49">
        <v>1724</v>
      </c>
    </row>
    <row r="50" spans="1:12">
      <c r="A50" t="s">
        <v>58</v>
      </c>
      <c r="B50">
        <v>1344</v>
      </c>
      <c r="C50">
        <v>1874</v>
      </c>
      <c r="D50">
        <v>1941</v>
      </c>
      <c r="E50">
        <v>1925</v>
      </c>
      <c r="G50">
        <v>904</v>
      </c>
      <c r="H50">
        <v>1680</v>
      </c>
      <c r="I50">
        <v>1512</v>
      </c>
      <c r="J50">
        <v>1545</v>
      </c>
      <c r="K50">
        <v>1286</v>
      </c>
      <c r="L50">
        <v>1808</v>
      </c>
    </row>
    <row r="51" spans="1:12">
      <c r="A51" t="s">
        <v>59</v>
      </c>
      <c r="B51">
        <v>1544</v>
      </c>
      <c r="C51">
        <v>2141</v>
      </c>
      <c r="D51">
        <v>2232</v>
      </c>
      <c r="E51">
        <v>2046</v>
      </c>
      <c r="G51">
        <v>1311</v>
      </c>
      <c r="H51">
        <v>1818</v>
      </c>
      <c r="I51">
        <v>1848</v>
      </c>
      <c r="J51">
        <v>1859</v>
      </c>
      <c r="K51">
        <v>1544</v>
      </c>
      <c r="L51">
        <v>1970</v>
      </c>
    </row>
    <row r="52" spans="1:12">
      <c r="A52" t="s">
        <v>60</v>
      </c>
      <c r="B52">
        <v>1700</v>
      </c>
      <c r="C52">
        <v>2298</v>
      </c>
      <c r="D52">
        <v>2446</v>
      </c>
      <c r="E52">
        <v>2265</v>
      </c>
      <c r="G52">
        <v>1458</v>
      </c>
      <c r="H52">
        <v>1942</v>
      </c>
      <c r="I52">
        <v>2160</v>
      </c>
      <c r="J52">
        <v>2129</v>
      </c>
      <c r="K52">
        <v>1831</v>
      </c>
      <c r="L52">
        <v>2128</v>
      </c>
    </row>
    <row r="53" spans="1:12">
      <c r="A53" t="s">
        <v>61</v>
      </c>
      <c r="B53">
        <v>2000</v>
      </c>
      <c r="C53">
        <v>2509</v>
      </c>
      <c r="D53">
        <v>2701</v>
      </c>
      <c r="E53">
        <v>2385</v>
      </c>
      <c r="G53">
        <v>1550</v>
      </c>
      <c r="H53">
        <v>2076</v>
      </c>
      <c r="I53">
        <v>2272</v>
      </c>
      <c r="J53">
        <v>2341</v>
      </c>
      <c r="K53">
        <v>2209</v>
      </c>
      <c r="L53">
        <v>2240</v>
      </c>
    </row>
    <row r="54" spans="1:12">
      <c r="A54" t="s">
        <v>62</v>
      </c>
      <c r="B54">
        <v>2150</v>
      </c>
      <c r="C54">
        <v>2647</v>
      </c>
      <c r="D54">
        <v>2975</v>
      </c>
      <c r="E54">
        <v>2390</v>
      </c>
      <c r="G54">
        <v>1704</v>
      </c>
      <c r="H54">
        <v>2286</v>
      </c>
      <c r="I54">
        <v>2393</v>
      </c>
      <c r="J54">
        <v>2544</v>
      </c>
      <c r="K54">
        <v>2475</v>
      </c>
      <c r="L54">
        <v>2434</v>
      </c>
    </row>
    <row r="55" spans="1:12">
      <c r="A55" t="s">
        <v>63</v>
      </c>
      <c r="B55">
        <v>2312</v>
      </c>
      <c r="C55">
        <v>2846</v>
      </c>
      <c r="D55">
        <v>3249</v>
      </c>
      <c r="E55">
        <v>2534</v>
      </c>
      <c r="G55">
        <v>1703</v>
      </c>
      <c r="H55">
        <v>2518</v>
      </c>
      <c r="I55">
        <v>2520</v>
      </c>
      <c r="J55">
        <v>2680</v>
      </c>
      <c r="K55">
        <v>2744</v>
      </c>
      <c r="L55">
        <v>2563</v>
      </c>
    </row>
    <row r="56" spans="1:12">
      <c r="A56" t="s">
        <v>64</v>
      </c>
      <c r="B56">
        <v>2702</v>
      </c>
      <c r="C56">
        <v>2948</v>
      </c>
      <c r="D56">
        <v>3597</v>
      </c>
      <c r="E56">
        <v>2795</v>
      </c>
      <c r="G56">
        <v>1705</v>
      </c>
      <c r="H56">
        <v>2992</v>
      </c>
      <c r="I56">
        <v>2689</v>
      </c>
      <c r="J56">
        <v>2726</v>
      </c>
      <c r="K56">
        <v>2975</v>
      </c>
      <c r="L56">
        <v>2577</v>
      </c>
    </row>
    <row r="57" spans="1:12">
      <c r="A57" t="s">
        <v>65</v>
      </c>
      <c r="B57">
        <v>3211</v>
      </c>
      <c r="C57">
        <v>3162</v>
      </c>
      <c r="D57">
        <v>3892</v>
      </c>
      <c r="E57">
        <v>3026</v>
      </c>
      <c r="G57">
        <v>1804</v>
      </c>
      <c r="H57">
        <v>3293</v>
      </c>
      <c r="I57">
        <v>2921</v>
      </c>
      <c r="J57">
        <v>3074</v>
      </c>
      <c r="K57">
        <v>3241</v>
      </c>
      <c r="L57">
        <v>2518</v>
      </c>
    </row>
    <row r="58" spans="1:12">
      <c r="A58" t="s">
        <v>66</v>
      </c>
      <c r="B58">
        <v>3216</v>
      </c>
      <c r="C58">
        <v>3327</v>
      </c>
      <c r="D58">
        <v>4074</v>
      </c>
      <c r="E58">
        <v>3225</v>
      </c>
      <c r="G58">
        <v>1804</v>
      </c>
      <c r="H58">
        <v>3640</v>
      </c>
      <c r="I58">
        <v>3149</v>
      </c>
      <c r="J58">
        <v>3279</v>
      </c>
      <c r="K58">
        <v>3519</v>
      </c>
      <c r="L58">
        <v>2525</v>
      </c>
    </row>
    <row r="59" spans="1:12">
      <c r="A59" t="s">
        <v>67</v>
      </c>
      <c r="B59">
        <v>3373</v>
      </c>
      <c r="C59">
        <v>3499</v>
      </c>
      <c r="D59">
        <v>4262</v>
      </c>
      <c r="E59">
        <v>3350</v>
      </c>
      <c r="G59">
        <v>1813</v>
      </c>
      <c r="H59">
        <v>4084</v>
      </c>
      <c r="I59">
        <v>3488</v>
      </c>
      <c r="J59">
        <v>3367</v>
      </c>
      <c r="K59">
        <v>3723</v>
      </c>
      <c r="L59">
        <v>2568</v>
      </c>
    </row>
    <row r="60" spans="1:12">
      <c r="A60" t="s">
        <v>68</v>
      </c>
      <c r="B60">
        <v>3373</v>
      </c>
      <c r="C60">
        <v>3499</v>
      </c>
      <c r="D60">
        <v>4631</v>
      </c>
      <c r="E60">
        <v>3585</v>
      </c>
      <c r="G60">
        <v>1819</v>
      </c>
      <c r="H60">
        <v>4256</v>
      </c>
      <c r="I60">
        <v>3219</v>
      </c>
      <c r="J60">
        <v>3668</v>
      </c>
      <c r="K60">
        <v>3907</v>
      </c>
      <c r="L60">
        <v>2592</v>
      </c>
    </row>
    <row r="61" spans="1:12">
      <c r="A61" t="s">
        <v>69</v>
      </c>
      <c r="B61">
        <v>3036</v>
      </c>
      <c r="C61">
        <v>3710</v>
      </c>
      <c r="D61">
        <v>4855</v>
      </c>
      <c r="E61">
        <v>3863</v>
      </c>
      <c r="G61">
        <v>1843</v>
      </c>
      <c r="H61">
        <v>4492</v>
      </c>
      <c r="I61">
        <v>3243</v>
      </c>
      <c r="J61">
        <v>3879</v>
      </c>
      <c r="K61">
        <v>4030</v>
      </c>
      <c r="L61">
        <v>2527</v>
      </c>
    </row>
    <row r="62" spans="1:12">
      <c r="A62" t="s">
        <v>70</v>
      </c>
      <c r="B62">
        <v>2729</v>
      </c>
      <c r="C62">
        <v>3891</v>
      </c>
      <c r="D62">
        <v>5214</v>
      </c>
      <c r="E62">
        <v>4186</v>
      </c>
      <c r="G62">
        <v>1852</v>
      </c>
      <c r="H62">
        <v>4572</v>
      </c>
      <c r="I62">
        <v>3144</v>
      </c>
      <c r="J62">
        <v>4287</v>
      </c>
      <c r="K62">
        <v>4165</v>
      </c>
      <c r="L62">
        <v>3176</v>
      </c>
    </row>
    <row r="63" spans="1:12">
      <c r="A63" t="s">
        <v>71</v>
      </c>
      <c r="B63">
        <v>2606</v>
      </c>
      <c r="C63">
        <v>4132</v>
      </c>
      <c r="D63">
        <v>5556</v>
      </c>
      <c r="E63">
        <v>4457</v>
      </c>
      <c r="G63">
        <v>1865</v>
      </c>
      <c r="H63">
        <v>4808</v>
      </c>
      <c r="I63">
        <v>3155</v>
      </c>
      <c r="J63">
        <v>4645</v>
      </c>
      <c r="K63">
        <v>4512</v>
      </c>
      <c r="L63">
        <v>4084</v>
      </c>
    </row>
    <row r="64" spans="1:12">
      <c r="A64" t="s">
        <v>72</v>
      </c>
      <c r="B64">
        <v>2606</v>
      </c>
      <c r="C64">
        <v>4374</v>
      </c>
      <c r="D64">
        <v>6003</v>
      </c>
      <c r="E64">
        <v>4719</v>
      </c>
      <c r="G64">
        <v>1888</v>
      </c>
      <c r="H64">
        <v>4831</v>
      </c>
      <c r="I64">
        <v>3235</v>
      </c>
      <c r="J64">
        <v>5063</v>
      </c>
      <c r="K64">
        <v>4953</v>
      </c>
      <c r="L64">
        <v>4735</v>
      </c>
    </row>
    <row r="65" spans="1:15">
      <c r="A65" t="s">
        <v>73</v>
      </c>
      <c r="B65">
        <v>2606</v>
      </c>
      <c r="C65">
        <v>4645</v>
      </c>
      <c r="D65">
        <v>6323</v>
      </c>
      <c r="E65">
        <v>5037</v>
      </c>
      <c r="G65">
        <v>1900</v>
      </c>
      <c r="H65">
        <v>4933</v>
      </c>
      <c r="I65">
        <v>3333</v>
      </c>
      <c r="J65">
        <v>5063</v>
      </c>
      <c r="K65">
        <v>4838</v>
      </c>
      <c r="L65">
        <v>4867</v>
      </c>
    </row>
    <row r="66" spans="1:15">
      <c r="A66" t="s">
        <v>35</v>
      </c>
      <c r="B66">
        <v>2632</v>
      </c>
      <c r="C66">
        <v>4920</v>
      </c>
      <c r="D66">
        <v>6422</v>
      </c>
      <c r="E66">
        <v>5470</v>
      </c>
      <c r="F66">
        <v>5537</v>
      </c>
      <c r="G66">
        <v>1932</v>
      </c>
      <c r="H66">
        <v>5155</v>
      </c>
      <c r="I66">
        <v>3319</v>
      </c>
      <c r="J66">
        <v>4774</v>
      </c>
      <c r="K66">
        <v>4763</v>
      </c>
      <c r="L66">
        <v>4740</v>
      </c>
      <c r="M66">
        <v>4542</v>
      </c>
      <c r="N66">
        <v>4565</v>
      </c>
      <c r="O66">
        <v>4400</v>
      </c>
    </row>
    <row r="67" spans="1:15">
      <c r="A67" t="s">
        <v>32</v>
      </c>
      <c r="B67">
        <v>2632</v>
      </c>
      <c r="C67">
        <v>4440</v>
      </c>
      <c r="D67">
        <v>6110</v>
      </c>
      <c r="E67">
        <v>5590</v>
      </c>
      <c r="F67">
        <v>5217</v>
      </c>
      <c r="G67">
        <v>2056</v>
      </c>
      <c r="H67">
        <v>5388</v>
      </c>
      <c r="I67">
        <v>3271</v>
      </c>
      <c r="J67">
        <v>5015</v>
      </c>
      <c r="K67">
        <v>5122</v>
      </c>
      <c r="L67">
        <v>4922</v>
      </c>
      <c r="M67">
        <v>4723</v>
      </c>
      <c r="N67">
        <v>5171</v>
      </c>
      <c r="O67">
        <v>4558</v>
      </c>
    </row>
    <row r="68" spans="1:15">
      <c r="A68" t="s">
        <v>18</v>
      </c>
      <c r="B68">
        <v>2619</v>
      </c>
      <c r="C68">
        <v>4530</v>
      </c>
      <c r="D68">
        <v>5877</v>
      </c>
      <c r="E68">
        <v>5479</v>
      </c>
      <c r="F68">
        <v>5124</v>
      </c>
      <c r="G68">
        <v>2180</v>
      </c>
      <c r="H68">
        <v>5667</v>
      </c>
      <c r="I68">
        <v>3238</v>
      </c>
      <c r="J68">
        <v>5064</v>
      </c>
      <c r="K68">
        <v>5308</v>
      </c>
      <c r="L68">
        <v>4746</v>
      </c>
      <c r="M68">
        <v>4716</v>
      </c>
      <c r="N68">
        <v>5329</v>
      </c>
      <c r="O68">
        <v>4747</v>
      </c>
    </row>
    <row r="70" spans="1:15">
      <c r="A70" s="13" t="s">
        <v>36</v>
      </c>
      <c r="B70" s="15">
        <f>AVERAGE(B66:B68)</f>
        <v>2627.6666666666665</v>
      </c>
      <c r="C70" s="15">
        <f t="shared" ref="C70:O70" si="3">AVERAGE(C66:C68)</f>
        <v>4630</v>
      </c>
      <c r="D70" s="15">
        <f t="shared" si="3"/>
        <v>6136.333333333333</v>
      </c>
      <c r="E70" s="15">
        <f t="shared" si="3"/>
        <v>5513</v>
      </c>
      <c r="F70" s="15">
        <f t="shared" si="3"/>
        <v>5292.666666666667</v>
      </c>
      <c r="G70" s="15">
        <f t="shared" si="3"/>
        <v>2056</v>
      </c>
      <c r="H70" s="15">
        <f t="shared" si="3"/>
        <v>5403.333333333333</v>
      </c>
      <c r="I70" s="15">
        <f t="shared" si="3"/>
        <v>3276</v>
      </c>
      <c r="J70" s="15">
        <f t="shared" si="3"/>
        <v>4951</v>
      </c>
      <c r="K70" s="15">
        <f t="shared" si="3"/>
        <v>5064.333333333333</v>
      </c>
      <c r="L70" s="15">
        <f t="shared" si="3"/>
        <v>4802.666666666667</v>
      </c>
      <c r="M70" s="15">
        <f t="shared" si="3"/>
        <v>4660.333333333333</v>
      </c>
      <c r="N70" s="15">
        <f t="shared" si="3"/>
        <v>5021.666666666667</v>
      </c>
      <c r="O70" s="15">
        <f t="shared" si="3"/>
        <v>4568.333333333333</v>
      </c>
    </row>
    <row r="72" spans="1:15">
      <c r="A72" t="s">
        <v>0</v>
      </c>
    </row>
  </sheetData>
  <phoneticPr fontId="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42"/>
  <sheetViews>
    <sheetView workbookViewId="0">
      <selection activeCell="B41" sqref="B41"/>
    </sheetView>
  </sheetViews>
  <sheetFormatPr baseColWidth="10" defaultRowHeight="13"/>
  <cols>
    <col min="1" max="1" width="17.5703125" customWidth="1"/>
    <col min="2" max="2" width="13.140625" bestFit="1" customWidth="1"/>
  </cols>
  <sheetData>
    <row r="1" spans="1:12" ht="17">
      <c r="A1" s="18" t="s">
        <v>14</v>
      </c>
    </row>
    <row r="2" spans="1:12">
      <c r="A2" t="s">
        <v>16</v>
      </c>
    </row>
    <row r="3" spans="1:12">
      <c r="A3" s="8"/>
      <c r="B3" s="8" t="s">
        <v>44</v>
      </c>
      <c r="C3" s="8" t="s">
        <v>45</v>
      </c>
      <c r="D3" s="8" t="s">
        <v>46</v>
      </c>
      <c r="E3" s="8" t="s">
        <v>47</v>
      </c>
      <c r="F3" s="8" t="s">
        <v>49</v>
      </c>
      <c r="G3" s="8" t="s">
        <v>50</v>
      </c>
      <c r="H3" s="8" t="s">
        <v>51</v>
      </c>
      <c r="I3" s="8" t="s">
        <v>52</v>
      </c>
      <c r="J3" s="8" t="s">
        <v>53</v>
      </c>
      <c r="K3" s="8" t="s">
        <v>54</v>
      </c>
      <c r="L3" t="s">
        <v>37</v>
      </c>
    </row>
    <row r="4" spans="1:12">
      <c r="A4" s="8" t="s">
        <v>21</v>
      </c>
      <c r="B4" s="9">
        <f>Données!B70</f>
        <v>2627.6666666666665</v>
      </c>
      <c r="C4" s="9">
        <f>Données!C70</f>
        <v>4630</v>
      </c>
      <c r="D4" s="9">
        <f>Données!D70</f>
        <v>6136.333333333333</v>
      </c>
      <c r="E4" s="9">
        <f>Données!E70</f>
        <v>5513</v>
      </c>
      <c r="F4" s="9">
        <f>Données!G70</f>
        <v>2056</v>
      </c>
      <c r="G4" s="9">
        <f>Données!H70</f>
        <v>5403.333333333333</v>
      </c>
      <c r="H4" s="9">
        <f>Données!I70</f>
        <v>3276</v>
      </c>
      <c r="I4" s="9">
        <f>Données!J70</f>
        <v>4951</v>
      </c>
      <c r="J4" s="9">
        <f>Données!K70</f>
        <v>5064.333333333333</v>
      </c>
      <c r="K4" s="9">
        <f>Données!L70</f>
        <v>4802.666666666667</v>
      </c>
    </row>
    <row r="5" spans="1:12">
      <c r="A5" s="8" t="s">
        <v>23</v>
      </c>
      <c r="B5" s="10">
        <f>Données!B25</f>
        <v>34.266666666666666</v>
      </c>
      <c r="C5" s="10">
        <f>Données!C25</f>
        <v>26.766666666666669</v>
      </c>
      <c r="D5" s="10">
        <f>Données!D25</f>
        <v>42.133333333333333</v>
      </c>
      <c r="E5" s="10">
        <f>Données!E25</f>
        <v>30.966666666666669</v>
      </c>
      <c r="F5" s="10">
        <f>Données!G25</f>
        <v>29.099999999999998</v>
      </c>
      <c r="G5" s="10">
        <f>Données!H25</f>
        <v>31.099999999999998</v>
      </c>
      <c r="H5" s="10">
        <f>Données!I25</f>
        <v>27.733333333333334</v>
      </c>
      <c r="I5" s="10">
        <f>Données!J25</f>
        <v>27.333333333333332</v>
      </c>
      <c r="J5" s="10">
        <f>Données!K25</f>
        <v>19.966666666666665</v>
      </c>
      <c r="K5" s="10">
        <f>Données!L25</f>
        <v>20.133333333333333</v>
      </c>
    </row>
    <row r="6" spans="1:12">
      <c r="A6" s="8" t="s">
        <v>13</v>
      </c>
      <c r="B6" s="11">
        <f>Données!B39</f>
        <v>51224.731163497629</v>
      </c>
      <c r="C6" s="11">
        <f>Données!C39</f>
        <v>14860.36982526976</v>
      </c>
      <c r="D6" s="11">
        <f>Données!D39</f>
        <v>98735.522455427679</v>
      </c>
      <c r="E6" s="11">
        <f>Données!E39</f>
        <v>76300.711359241453</v>
      </c>
      <c r="F6" s="11">
        <f>Données!G39</f>
        <v>920830.11240850703</v>
      </c>
      <c r="G6" s="11">
        <f>Données!H39</f>
        <v>1431484.0043703348</v>
      </c>
      <c r="H6" s="11">
        <f>Données!I39</f>
        <v>142341.08891927119</v>
      </c>
      <c r="I6" s="11">
        <f>Données!J39</f>
        <v>49658.390893769953</v>
      </c>
      <c r="J6" s="11">
        <f>Données!K39</f>
        <v>472004.14224394807</v>
      </c>
      <c r="K6" s="11">
        <f>Données!L39</f>
        <v>646243.20619029505</v>
      </c>
      <c r="L6" s="6">
        <f>SUM(B6:K6)</f>
        <v>3903682.2798295622</v>
      </c>
    </row>
    <row r="8" spans="1:12">
      <c r="A8" t="s">
        <v>24</v>
      </c>
      <c r="B8">
        <f>B6*B4</f>
        <v>134601518.58728394</v>
      </c>
      <c r="C8">
        <f t="shared" ref="C8:K8" si="0">C6*C4</f>
        <v>68803512.29099898</v>
      </c>
      <c r="D8">
        <f t="shared" si="0"/>
        <v>605874077.62732267</v>
      </c>
      <c r="E8">
        <f t="shared" si="0"/>
        <v>420645821.72349811</v>
      </c>
      <c r="F8">
        <f t="shared" si="0"/>
        <v>1893226711.1118906</v>
      </c>
      <c r="G8">
        <f t="shared" si="0"/>
        <v>7734785236.9477081</v>
      </c>
      <c r="H8">
        <f t="shared" si="0"/>
        <v>466309407.29953241</v>
      </c>
      <c r="I8">
        <f t="shared" si="0"/>
        <v>245858693.31505504</v>
      </c>
      <c r="J8">
        <f t="shared" si="0"/>
        <v>2390386311.0374341</v>
      </c>
      <c r="K8">
        <f t="shared" si="0"/>
        <v>3103690704.929924</v>
      </c>
      <c r="L8">
        <f>SUM(B8:K8)</f>
        <v>17064181994.870647</v>
      </c>
    </row>
    <row r="9" spans="1:12">
      <c r="A9" t="s">
        <v>25</v>
      </c>
      <c r="B9">
        <f>B6*B5</f>
        <v>1755300.7878691854</v>
      </c>
      <c r="C9">
        <f t="shared" ref="C9:K9" si="1">C6*C5</f>
        <v>397762.56565638725</v>
      </c>
      <c r="D9">
        <f t="shared" si="1"/>
        <v>4160056.6794553529</v>
      </c>
      <c r="E9">
        <f t="shared" si="1"/>
        <v>2362778.6950911772</v>
      </c>
      <c r="F9">
        <f t="shared" si="1"/>
        <v>26796156.271087553</v>
      </c>
      <c r="G9">
        <f t="shared" si="1"/>
        <v>44519152.535917409</v>
      </c>
      <c r="H9">
        <f t="shared" si="1"/>
        <v>3947592.8660277878</v>
      </c>
      <c r="I9">
        <f t="shared" si="1"/>
        <v>1357329.3510963786</v>
      </c>
      <c r="J9">
        <f t="shared" si="1"/>
        <v>9424349.3734708298</v>
      </c>
      <c r="K9">
        <f t="shared" si="1"/>
        <v>13011029.884631274</v>
      </c>
      <c r="L9">
        <f>SUM(B9:K9)</f>
        <v>107731509.01030333</v>
      </c>
    </row>
    <row r="10" spans="1:12">
      <c r="A10" t="s">
        <v>26</v>
      </c>
      <c r="B10">
        <f>POWER(B4,2)*B6</f>
        <v>353687923674.51971</v>
      </c>
      <c r="C10">
        <f t="shared" ref="C10:K10" si="2">POWER(C4,2)*C6</f>
        <v>318560261907.32532</v>
      </c>
      <c r="D10">
        <f t="shared" si="2"/>
        <v>3717845298347.1279</v>
      </c>
      <c r="E10">
        <f t="shared" si="2"/>
        <v>2319020415161.645</v>
      </c>
      <c r="F10">
        <f t="shared" si="2"/>
        <v>3892474118046.0469</v>
      </c>
      <c r="G10">
        <f t="shared" si="2"/>
        <v>41793622896974.117</v>
      </c>
      <c r="H10">
        <f t="shared" si="2"/>
        <v>1527629618313.2683</v>
      </c>
      <c r="I10">
        <f t="shared" si="2"/>
        <v>1217246390602.8374</v>
      </c>
      <c r="J10">
        <f t="shared" si="2"/>
        <v>12105713074530.578</v>
      </c>
      <c r="K10">
        <f t="shared" si="2"/>
        <v>14905991892210.117</v>
      </c>
      <c r="L10">
        <f>SUM(B10:K10)</f>
        <v>82151791889767.578</v>
      </c>
    </row>
    <row r="11" spans="1:12">
      <c r="A11" t="s">
        <v>27</v>
      </c>
      <c r="B11">
        <f>POWER(B5,2)*B6</f>
        <v>60148306.99765075</v>
      </c>
      <c r="C11">
        <f t="shared" ref="C11:K11" si="3">POWER(C5,2)*C6</f>
        <v>10646778.007402632</v>
      </c>
      <c r="D11">
        <f t="shared" si="3"/>
        <v>175277054.76105219</v>
      </c>
      <c r="E11">
        <f t="shared" si="3"/>
        <v>73167380.257990122</v>
      </c>
      <c r="F11">
        <f t="shared" si="3"/>
        <v>779768147.4886477</v>
      </c>
      <c r="G11">
        <f t="shared" si="3"/>
        <v>1384545643.8670313</v>
      </c>
      <c r="H11">
        <f t="shared" si="3"/>
        <v>109479908.81783733</v>
      </c>
      <c r="I11">
        <f t="shared" si="3"/>
        <v>37100335.596634351</v>
      </c>
      <c r="J11">
        <f t="shared" si="3"/>
        <v>188172842.49030086</v>
      </c>
      <c r="K11">
        <f t="shared" si="3"/>
        <v>261955401.67724296</v>
      </c>
      <c r="L11">
        <f>SUM(B11:K11)</f>
        <v>3080261799.9617901</v>
      </c>
    </row>
    <row r="12" spans="1:12">
      <c r="A12" t="s">
        <v>29</v>
      </c>
      <c r="B12">
        <f>B6*B5*B4</f>
        <v>4612345370.257596</v>
      </c>
      <c r="C12">
        <f t="shared" ref="C12:K12" si="4">C6*C5*C4</f>
        <v>1841640678.989073</v>
      </c>
      <c r="D12">
        <f t="shared" si="4"/>
        <v>25527494470.697865</v>
      </c>
      <c r="E12">
        <f t="shared" si="4"/>
        <v>13025998946.037661</v>
      </c>
      <c r="F12">
        <f t="shared" si="4"/>
        <v>55092897293.35601</v>
      </c>
      <c r="G12">
        <f t="shared" si="4"/>
        <v>240551820869.07373</v>
      </c>
      <c r="H12">
        <f t="shared" si="4"/>
        <v>12932314229.107033</v>
      </c>
      <c r="I12">
        <f t="shared" si="4"/>
        <v>6720137617.2781706</v>
      </c>
      <c r="J12">
        <f t="shared" si="4"/>
        <v>47728046677.04744</v>
      </c>
      <c r="K12">
        <f t="shared" si="4"/>
        <v>62487639525.92247</v>
      </c>
      <c r="L12">
        <f>SUM(B12:K12)</f>
        <v>470520335677.76709</v>
      </c>
    </row>
    <row r="14" spans="1:12">
      <c r="A14" t="s">
        <v>28</v>
      </c>
      <c r="B14">
        <f>L10-POWER(L8,2)/L6</f>
        <v>7559064746312.3906</v>
      </c>
    </row>
    <row r="15" spans="1:12">
      <c r="A15" t="s">
        <v>30</v>
      </c>
      <c r="B15">
        <f>L11-POWER(L9,2)/L6</f>
        <v>107151489.83076191</v>
      </c>
    </row>
    <row r="16" spans="1:12">
      <c r="A16" t="s">
        <v>31</v>
      </c>
      <c r="B16">
        <f>L12-L9*L8/L6</f>
        <v>-406841421.83203125</v>
      </c>
    </row>
    <row r="18" spans="1:12">
      <c r="A18" s="7" t="s">
        <v>33</v>
      </c>
      <c r="B18" s="20">
        <f>B16/B14</f>
        <v>-5.3821661208882289E-5</v>
      </c>
    </row>
    <row r="19" spans="1:12">
      <c r="A19" s="7" t="s">
        <v>34</v>
      </c>
      <c r="B19" s="7">
        <f>(L9-B18*L8)/L6</f>
        <v>27.832677929204248</v>
      </c>
    </row>
    <row r="24" spans="1:12" ht="17">
      <c r="A24" s="18" t="s">
        <v>15</v>
      </c>
    </row>
    <row r="25" spans="1:12">
      <c r="A25" t="s">
        <v>39</v>
      </c>
    </row>
    <row r="26" spans="1:12">
      <c r="A26" s="8"/>
      <c r="B26" s="8" t="s">
        <v>44</v>
      </c>
      <c r="C26" s="8" t="s">
        <v>45</v>
      </c>
      <c r="D26" s="8" t="s">
        <v>46</v>
      </c>
      <c r="E26" s="8" t="s">
        <v>47</v>
      </c>
      <c r="F26" s="8" t="s">
        <v>49</v>
      </c>
      <c r="G26" s="8" t="s">
        <v>50</v>
      </c>
      <c r="H26" s="8" t="s">
        <v>51</v>
      </c>
      <c r="I26" s="8" t="s">
        <v>52</v>
      </c>
      <c r="J26" s="8" t="s">
        <v>53</v>
      </c>
      <c r="K26" s="8" t="s">
        <v>54</v>
      </c>
      <c r="L26" t="s">
        <v>37</v>
      </c>
    </row>
    <row r="27" spans="1:12">
      <c r="A27" s="8" t="s">
        <v>21</v>
      </c>
      <c r="B27" s="9">
        <f>Données!B70</f>
        <v>2627.6666666666665</v>
      </c>
      <c r="C27" s="9">
        <f>Données!C70</f>
        <v>4630</v>
      </c>
      <c r="D27" s="9">
        <f>Données!D70</f>
        <v>6136.333333333333</v>
      </c>
      <c r="E27" s="9">
        <f>Données!E70</f>
        <v>5513</v>
      </c>
      <c r="F27" s="9">
        <f>Données!G70</f>
        <v>2056</v>
      </c>
      <c r="G27" s="9">
        <f>Données!H70</f>
        <v>5403.333333333333</v>
      </c>
      <c r="H27" s="9">
        <f>Données!I70</f>
        <v>3276</v>
      </c>
      <c r="I27" s="9">
        <f>Données!J70</f>
        <v>4951</v>
      </c>
      <c r="J27" s="9">
        <f>Données!K70</f>
        <v>5064.333333333333</v>
      </c>
      <c r="K27" s="9">
        <f>Données!L70</f>
        <v>4802.666666666667</v>
      </c>
    </row>
    <row r="28" spans="1:12">
      <c r="A28" s="8" t="s">
        <v>23</v>
      </c>
      <c r="B28" s="10">
        <f>Données!B25</f>
        <v>34.266666666666666</v>
      </c>
      <c r="C28" s="10">
        <f>Données!C25</f>
        <v>26.766666666666669</v>
      </c>
      <c r="D28" s="10">
        <f>Données!D25</f>
        <v>42.133333333333333</v>
      </c>
      <c r="E28" s="10">
        <f>Données!E25</f>
        <v>30.966666666666669</v>
      </c>
      <c r="F28" s="10">
        <f>Données!G25</f>
        <v>29.099999999999998</v>
      </c>
      <c r="G28" s="10">
        <f>Données!H25</f>
        <v>31.099999999999998</v>
      </c>
      <c r="H28" s="10">
        <f>Données!I25</f>
        <v>27.733333333333334</v>
      </c>
      <c r="I28" s="10">
        <f>Données!J25</f>
        <v>27.333333333333332</v>
      </c>
      <c r="J28" s="10">
        <f>Données!K25</f>
        <v>19.966666666666665</v>
      </c>
      <c r="K28" s="10">
        <f>Données!L25</f>
        <v>20.133333333333333</v>
      </c>
    </row>
    <row r="29" spans="1:12">
      <c r="A29" s="8" t="s">
        <v>13</v>
      </c>
      <c r="B29" s="17">
        <f>Données!B41</f>
        <v>3724832</v>
      </c>
      <c r="C29" s="17">
        <f>Données!C41</f>
        <v>141551</v>
      </c>
      <c r="D29" s="17">
        <f>Données!D41</f>
        <v>940482</v>
      </c>
      <c r="E29" s="17">
        <f>Données!E41</f>
        <v>751273</v>
      </c>
      <c r="F29" s="17">
        <f>Données!G41</f>
        <v>7886108</v>
      </c>
      <c r="G29" s="17">
        <f>Données!H41</f>
        <v>13167894</v>
      </c>
      <c r="H29" s="17">
        <f>Données!I41</f>
        <v>1232654</v>
      </c>
      <c r="I29" s="17">
        <f>Données!J41</f>
        <v>1041729</v>
      </c>
      <c r="J29" s="17">
        <f>Données!K41</f>
        <v>3724832</v>
      </c>
      <c r="K29" s="17">
        <f>Données!L41</f>
        <v>4510858</v>
      </c>
      <c r="L29" s="6">
        <f>SUM(B29:K29)</f>
        <v>37122213</v>
      </c>
    </row>
    <row r="31" spans="1:12">
      <c r="A31" t="s">
        <v>24</v>
      </c>
      <c r="B31">
        <f>B29*B27</f>
        <v>9787616885.3333321</v>
      </c>
      <c r="C31">
        <f t="shared" ref="C31:K31" si="5">C29*C27</f>
        <v>655381130</v>
      </c>
      <c r="D31">
        <f t="shared" si="5"/>
        <v>5771111046</v>
      </c>
      <c r="E31">
        <f t="shared" si="5"/>
        <v>4141768049</v>
      </c>
      <c r="F31">
        <f t="shared" si="5"/>
        <v>16213838048</v>
      </c>
      <c r="G31">
        <f t="shared" si="5"/>
        <v>71150520580</v>
      </c>
      <c r="H31">
        <f t="shared" si="5"/>
        <v>4038174504</v>
      </c>
      <c r="I31">
        <f t="shared" si="5"/>
        <v>5157600279</v>
      </c>
      <c r="J31">
        <f t="shared" si="5"/>
        <v>18863790858.666664</v>
      </c>
      <c r="K31">
        <f t="shared" si="5"/>
        <v>21664147354.666668</v>
      </c>
      <c r="L31">
        <f>SUM(B31:K31)</f>
        <v>157443948734.66666</v>
      </c>
    </row>
    <row r="32" spans="1:12">
      <c r="A32" t="s">
        <v>25</v>
      </c>
      <c r="B32">
        <f>B29*B28</f>
        <v>127637576.53333333</v>
      </c>
      <c r="C32">
        <f t="shared" ref="C32:K32" si="6">C29*C28</f>
        <v>3788848.4333333336</v>
      </c>
      <c r="D32">
        <f t="shared" si="6"/>
        <v>39625641.600000001</v>
      </c>
      <c r="E32">
        <f t="shared" si="6"/>
        <v>23264420.566666666</v>
      </c>
      <c r="F32">
        <f t="shared" si="6"/>
        <v>229485742.79999998</v>
      </c>
      <c r="G32">
        <f t="shared" si="6"/>
        <v>409521503.39999998</v>
      </c>
      <c r="H32">
        <f t="shared" si="6"/>
        <v>34185604.266666666</v>
      </c>
      <c r="I32">
        <f t="shared" si="6"/>
        <v>28473926</v>
      </c>
      <c r="J32">
        <f t="shared" si="6"/>
        <v>74372478.933333322</v>
      </c>
      <c r="K32">
        <f t="shared" si="6"/>
        <v>90818607.733333334</v>
      </c>
      <c r="L32">
        <f>SUM(B32:K32)</f>
        <v>1061174350.2666665</v>
      </c>
    </row>
    <row r="33" spans="1:12">
      <c r="A33" t="s">
        <v>26</v>
      </c>
      <c r="B33">
        <f>POWER(B27,2)*B29</f>
        <v>25718594635694.219</v>
      </c>
      <c r="C33">
        <f t="shared" ref="C33:K33" si="7">POWER(C27,2)*C29</f>
        <v>3034414631900</v>
      </c>
      <c r="D33">
        <f t="shared" si="7"/>
        <v>35413461081938</v>
      </c>
      <c r="E33">
        <f t="shared" si="7"/>
        <v>22833567254137</v>
      </c>
      <c r="F33">
        <f t="shared" si="7"/>
        <v>33335651026688</v>
      </c>
      <c r="G33">
        <f t="shared" si="7"/>
        <v>384449979533933.31</v>
      </c>
      <c r="H33">
        <f t="shared" si="7"/>
        <v>13229059675104</v>
      </c>
      <c r="I33">
        <f t="shared" si="7"/>
        <v>25535278981329</v>
      </c>
      <c r="J33">
        <f t="shared" si="7"/>
        <v>95532524838574.219</v>
      </c>
      <c r="K33">
        <f t="shared" si="7"/>
        <v>104045678362012.47</v>
      </c>
      <c r="L33">
        <f>SUM(B33:K33)</f>
        <v>743128210021310.25</v>
      </c>
    </row>
    <row r="34" spans="1:12">
      <c r="A34" t="s">
        <v>27</v>
      </c>
      <c r="B34">
        <f>POWER(B28,2)*B29</f>
        <v>4373714289.2088881</v>
      </c>
      <c r="C34">
        <f t="shared" ref="C34:K34" si="8">POWER(C28,2)*C29</f>
        <v>101414843.06555557</v>
      </c>
      <c r="D34">
        <f t="shared" si="8"/>
        <v>1669560366.0799999</v>
      </c>
      <c r="E34">
        <f t="shared" si="8"/>
        <v>720421556.88111126</v>
      </c>
      <c r="F34">
        <f t="shared" si="8"/>
        <v>6678035115.4799986</v>
      </c>
      <c r="G34">
        <f t="shared" si="8"/>
        <v>12736118755.74</v>
      </c>
      <c r="H34">
        <f t="shared" si="8"/>
        <v>948080758.32888901</v>
      </c>
      <c r="I34">
        <f t="shared" si="8"/>
        <v>778287310.66666663</v>
      </c>
      <c r="J34">
        <f t="shared" si="8"/>
        <v>1484970496.0355554</v>
      </c>
      <c r="K34">
        <f t="shared" si="8"/>
        <v>1828481302.3644443</v>
      </c>
      <c r="L34">
        <f>SUM(B34:K34)</f>
        <v>31319084793.851109</v>
      </c>
    </row>
    <row r="35" spans="1:12">
      <c r="A35" t="s">
        <v>29</v>
      </c>
      <c r="B35">
        <f>B29*B28*B27</f>
        <v>335389005270.75555</v>
      </c>
      <c r="C35">
        <f t="shared" ref="C35:K35" si="9">C29*C28*C27</f>
        <v>17542368246.333336</v>
      </c>
      <c r="D35">
        <f t="shared" si="9"/>
        <v>243156145404.79999</v>
      </c>
      <c r="E35">
        <f t="shared" si="9"/>
        <v>128256750584.03333</v>
      </c>
      <c r="F35">
        <f t="shared" si="9"/>
        <v>471822687196.79999</v>
      </c>
      <c r="G35">
        <f t="shared" si="9"/>
        <v>2212781190037.9995</v>
      </c>
      <c r="H35">
        <f t="shared" si="9"/>
        <v>111992039577.59999</v>
      </c>
      <c r="I35">
        <f t="shared" si="9"/>
        <v>140974407626</v>
      </c>
      <c r="J35">
        <f t="shared" si="9"/>
        <v>376647024144.71106</v>
      </c>
      <c r="K35">
        <f t="shared" si="9"/>
        <v>436171500073.95557</v>
      </c>
      <c r="L35">
        <f>SUM(B35:K35)</f>
        <v>4474733118162.9883</v>
      </c>
    </row>
    <row r="37" spans="1:12">
      <c r="A37" t="s">
        <v>28</v>
      </c>
      <c r="B37">
        <f>L33-POWER(L31,2)/L29</f>
        <v>75371764758622.375</v>
      </c>
    </row>
    <row r="38" spans="1:12">
      <c r="A38" t="s">
        <v>30</v>
      </c>
      <c r="B38">
        <f>L34-POWER(L32,2)/L29</f>
        <v>984389993.62780762</v>
      </c>
    </row>
    <row r="39" spans="1:12">
      <c r="A39" t="s">
        <v>31</v>
      </c>
      <c r="B39">
        <f>L35-L32*L31/L29</f>
        <v>-25954381311.469727</v>
      </c>
    </row>
    <row r="41" spans="1:12">
      <c r="A41" s="7" t="s">
        <v>33</v>
      </c>
      <c r="B41" s="7">
        <f>B39/B37</f>
        <v>-3.4435151405288805E-4</v>
      </c>
    </row>
    <row r="42" spans="1:12">
      <c r="A42" s="7" t="s">
        <v>34</v>
      </c>
      <c r="B42" s="7">
        <f>(L32-B41*L31)/L29</f>
        <v>30.046441800005685</v>
      </c>
    </row>
  </sheetData>
  <phoneticPr fontId="3" type="noConversion"/>
  <pageMargins left="0.75" right="0.75" top="1" bottom="1" header="0.5" footer="0.5"/>
  <pageSetup scale="52" orientation="portrait" horizontalDpi="4294967292" verticalDpi="4294967292"/>
  <rowBreaks count="1" manualBreakCount="1">
    <brk id="44" max="16383" man="1"/>
  </rowBreaks>
  <colBreaks count="1" manualBreakCount="1">
    <brk id="12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33"/>
  <sheetViews>
    <sheetView workbookViewId="0">
      <selection activeCell="A24" sqref="A24:Q33"/>
    </sheetView>
  </sheetViews>
  <sheetFormatPr baseColWidth="10" defaultRowHeight="13"/>
  <cols>
    <col min="5" max="5" width="11.7109375" bestFit="1" customWidth="1"/>
  </cols>
  <sheetData>
    <row r="1" spans="1:5">
      <c r="B1" t="s">
        <v>20</v>
      </c>
      <c r="C1" t="s">
        <v>22</v>
      </c>
      <c r="D1" t="s">
        <v>12</v>
      </c>
    </row>
    <row r="2" spans="1:5">
      <c r="A2" t="s">
        <v>44</v>
      </c>
      <c r="B2" s="5">
        <v>2627.6666666666665</v>
      </c>
      <c r="C2" s="4">
        <v>34.266666666666666</v>
      </c>
      <c r="D2" s="5">
        <v>51224.731163497629</v>
      </c>
      <c r="E2" s="19">
        <f>SQRT(D2)</f>
        <v>226.32881204896921</v>
      </c>
    </row>
    <row r="3" spans="1:5">
      <c r="A3" t="s">
        <v>45</v>
      </c>
      <c r="B3" s="5">
        <v>4630</v>
      </c>
      <c r="C3" s="4">
        <v>26.766666666666669</v>
      </c>
      <c r="D3" s="5">
        <v>14860.36982526976</v>
      </c>
      <c r="E3" s="19">
        <f>SQRT(D3)</f>
        <v>121.90311655273527</v>
      </c>
    </row>
    <row r="4" spans="1:5">
      <c r="A4" t="s">
        <v>46</v>
      </c>
      <c r="B4" s="5">
        <v>6136.333333333333</v>
      </c>
      <c r="C4" s="4">
        <v>42.133333333333333</v>
      </c>
      <c r="D4" s="5">
        <v>98735.522455427679</v>
      </c>
      <c r="E4" s="19">
        <f>SQRT(D4)</f>
        <v>314.22209097297355</v>
      </c>
    </row>
    <row r="5" spans="1:5">
      <c r="A5" t="s">
        <v>47</v>
      </c>
      <c r="B5" s="5">
        <v>5513</v>
      </c>
      <c r="C5" s="4">
        <v>30.966666666666669</v>
      </c>
      <c r="D5" s="5">
        <v>76300.711359241453</v>
      </c>
      <c r="E5" s="19">
        <f>SQRT(D5)</f>
        <v>276.225833982344</v>
      </c>
    </row>
    <row r="6" spans="1:5">
      <c r="A6" t="s">
        <v>49</v>
      </c>
      <c r="B6" s="5">
        <v>2056</v>
      </c>
      <c r="C6" s="4">
        <v>29.099999999999998</v>
      </c>
      <c r="D6" s="5">
        <v>920830.11240850703</v>
      </c>
      <c r="E6" s="19">
        <f>SQRT(D6)</f>
        <v>959.59893310096334</v>
      </c>
    </row>
    <row r="7" spans="1:5">
      <c r="A7" t="s">
        <v>50</v>
      </c>
      <c r="B7" s="5">
        <v>5403.333333333333</v>
      </c>
      <c r="C7" s="4">
        <v>31.099999999999998</v>
      </c>
      <c r="D7" s="5">
        <v>1431484.0043703348</v>
      </c>
      <c r="E7" s="19">
        <f>SQRT(D7)</f>
        <v>1196.4464068107418</v>
      </c>
    </row>
    <row r="8" spans="1:5">
      <c r="A8" t="s">
        <v>51</v>
      </c>
      <c r="B8" s="5">
        <v>3276</v>
      </c>
      <c r="C8" s="4">
        <v>27.733333333333334</v>
      </c>
      <c r="D8" s="5">
        <v>142341.08891927119</v>
      </c>
      <c r="E8" s="19">
        <f>SQRT(D8)</f>
        <v>377.28118018166663</v>
      </c>
    </row>
    <row r="9" spans="1:5">
      <c r="A9" t="s">
        <v>52</v>
      </c>
      <c r="B9" s="5">
        <v>4951</v>
      </c>
      <c r="C9" s="4">
        <v>27.333333333333332</v>
      </c>
      <c r="D9" s="5">
        <v>49658.390893769953</v>
      </c>
      <c r="E9" s="19">
        <f>SQRT(D9)</f>
        <v>222.84162738090464</v>
      </c>
    </row>
    <row r="10" spans="1:5">
      <c r="A10" t="s">
        <v>53</v>
      </c>
      <c r="B10" s="5">
        <v>5064.333333333333</v>
      </c>
      <c r="C10" s="4">
        <v>19.966666666666665</v>
      </c>
      <c r="D10" s="5">
        <v>472004.14224394807</v>
      </c>
      <c r="E10" s="19">
        <f>SQRT(D10)</f>
        <v>687.02557612067699</v>
      </c>
    </row>
    <row r="11" spans="1:5">
      <c r="A11" t="s">
        <v>54</v>
      </c>
      <c r="B11" s="5">
        <v>4802.666666666667</v>
      </c>
      <c r="C11" s="4">
        <v>20.133333333333333</v>
      </c>
      <c r="D11" s="5">
        <v>646243.20619029505</v>
      </c>
      <c r="E11" s="19">
        <f>SQRT(D11)</f>
        <v>803.89253398093888</v>
      </c>
    </row>
    <row r="23" spans="1:17">
      <c r="A23" t="s">
        <v>17</v>
      </c>
      <c r="B23" t="s">
        <v>58</v>
      </c>
      <c r="C23" t="s">
        <v>59</v>
      </c>
      <c r="D23" t="s">
        <v>60</v>
      </c>
      <c r="E23" t="s">
        <v>61</v>
      </c>
      <c r="F23" t="s">
        <v>62</v>
      </c>
      <c r="G23" t="s">
        <v>63</v>
      </c>
      <c r="H23" t="s">
        <v>64</v>
      </c>
      <c r="I23" t="s">
        <v>65</v>
      </c>
      <c r="J23" t="s">
        <v>66</v>
      </c>
      <c r="K23" t="s">
        <v>67</v>
      </c>
      <c r="L23" t="s">
        <v>68</v>
      </c>
      <c r="M23" t="s">
        <v>69</v>
      </c>
      <c r="N23" t="s">
        <v>70</v>
      </c>
      <c r="O23" t="s">
        <v>71</v>
      </c>
      <c r="P23" t="s">
        <v>72</v>
      </c>
      <c r="Q23" t="s">
        <v>73</v>
      </c>
    </row>
    <row r="24" spans="1:17">
      <c r="A24">
        <v>1280</v>
      </c>
      <c r="B24">
        <v>1344</v>
      </c>
      <c r="C24">
        <v>1544</v>
      </c>
      <c r="D24">
        <v>1700</v>
      </c>
      <c r="E24">
        <v>2000</v>
      </c>
      <c r="F24">
        <v>2150</v>
      </c>
      <c r="G24">
        <v>2312</v>
      </c>
      <c r="H24">
        <v>2702</v>
      </c>
      <c r="I24">
        <v>3211</v>
      </c>
      <c r="J24">
        <v>3216</v>
      </c>
      <c r="K24">
        <v>3373</v>
      </c>
      <c r="L24">
        <v>3373</v>
      </c>
      <c r="M24">
        <v>3036</v>
      </c>
      <c r="N24">
        <v>2729</v>
      </c>
      <c r="O24">
        <v>2606</v>
      </c>
      <c r="P24">
        <v>2606</v>
      </c>
      <c r="Q24">
        <v>2606</v>
      </c>
    </row>
    <row r="25" spans="1:17">
      <c r="A25">
        <v>1744</v>
      </c>
      <c r="B25">
        <v>1874</v>
      </c>
      <c r="C25">
        <v>2141</v>
      </c>
      <c r="D25">
        <v>2298</v>
      </c>
      <c r="E25">
        <v>2509</v>
      </c>
      <c r="F25">
        <v>2647</v>
      </c>
      <c r="G25">
        <v>2846</v>
      </c>
      <c r="H25">
        <v>2948</v>
      </c>
      <c r="I25">
        <v>3162</v>
      </c>
      <c r="J25">
        <v>3327</v>
      </c>
      <c r="K25">
        <v>3499</v>
      </c>
      <c r="L25">
        <v>3499</v>
      </c>
      <c r="M25">
        <v>3710</v>
      </c>
      <c r="N25">
        <v>3891</v>
      </c>
      <c r="O25">
        <v>4132</v>
      </c>
      <c r="P25">
        <v>4374</v>
      </c>
      <c r="Q25">
        <v>4645</v>
      </c>
    </row>
    <row r="26" spans="1:17">
      <c r="A26">
        <v>1804</v>
      </c>
      <c r="B26">
        <v>1941</v>
      </c>
      <c r="C26">
        <v>2232</v>
      </c>
      <c r="D26">
        <v>2446</v>
      </c>
      <c r="E26">
        <v>2701</v>
      </c>
      <c r="F26">
        <v>2975</v>
      </c>
      <c r="G26">
        <v>3249</v>
      </c>
      <c r="H26">
        <v>3597</v>
      </c>
      <c r="I26">
        <v>3892</v>
      </c>
      <c r="J26">
        <v>4074</v>
      </c>
      <c r="K26">
        <v>4262</v>
      </c>
      <c r="L26">
        <v>4631</v>
      </c>
      <c r="M26">
        <v>4855</v>
      </c>
      <c r="N26">
        <v>5214</v>
      </c>
      <c r="O26">
        <v>5556</v>
      </c>
      <c r="P26">
        <v>6003</v>
      </c>
      <c r="Q26">
        <v>6323</v>
      </c>
    </row>
    <row r="27" spans="1:17">
      <c r="A27">
        <v>1804</v>
      </c>
      <c r="B27">
        <v>1925</v>
      </c>
      <c r="C27">
        <v>2046</v>
      </c>
      <c r="D27">
        <v>2265</v>
      </c>
      <c r="E27">
        <v>2385</v>
      </c>
      <c r="F27">
        <v>2390</v>
      </c>
      <c r="G27">
        <v>2534</v>
      </c>
      <c r="H27">
        <v>2795</v>
      </c>
      <c r="I27">
        <v>3026</v>
      </c>
      <c r="J27">
        <v>3225</v>
      </c>
      <c r="K27">
        <v>3350</v>
      </c>
      <c r="L27">
        <v>3585</v>
      </c>
      <c r="M27">
        <v>3863</v>
      </c>
      <c r="N27">
        <v>4186</v>
      </c>
      <c r="O27">
        <v>4457</v>
      </c>
      <c r="P27">
        <v>4719</v>
      </c>
      <c r="Q27">
        <v>5037</v>
      </c>
    </row>
    <row r="28" spans="1:17">
      <c r="A28">
        <v>519</v>
      </c>
      <c r="B28">
        <v>904</v>
      </c>
      <c r="C28">
        <v>1311</v>
      </c>
      <c r="D28">
        <v>1458</v>
      </c>
      <c r="E28">
        <v>1550</v>
      </c>
      <c r="F28">
        <v>1704</v>
      </c>
      <c r="G28">
        <v>1703</v>
      </c>
      <c r="H28">
        <v>1705</v>
      </c>
      <c r="I28">
        <v>1804</v>
      </c>
      <c r="J28">
        <v>1804</v>
      </c>
      <c r="K28">
        <v>1813</v>
      </c>
      <c r="L28">
        <v>1819</v>
      </c>
      <c r="M28">
        <v>1843</v>
      </c>
      <c r="N28">
        <v>1852</v>
      </c>
      <c r="O28">
        <v>1865</v>
      </c>
      <c r="P28">
        <v>1888</v>
      </c>
      <c r="Q28">
        <v>1900</v>
      </c>
    </row>
    <row r="29" spans="1:17">
      <c r="A29">
        <v>1561</v>
      </c>
      <c r="B29">
        <v>1680</v>
      </c>
      <c r="C29">
        <v>1818</v>
      </c>
      <c r="D29">
        <v>1942</v>
      </c>
      <c r="E29">
        <v>2076</v>
      </c>
      <c r="F29">
        <v>2286</v>
      </c>
      <c r="G29">
        <v>2518</v>
      </c>
      <c r="H29">
        <v>2992</v>
      </c>
      <c r="I29">
        <v>3293</v>
      </c>
      <c r="J29">
        <v>3640</v>
      </c>
      <c r="K29">
        <v>4084</v>
      </c>
      <c r="L29">
        <v>4256</v>
      </c>
      <c r="M29">
        <v>4492</v>
      </c>
      <c r="N29">
        <v>4572</v>
      </c>
      <c r="O29">
        <v>4808</v>
      </c>
      <c r="P29">
        <v>4831</v>
      </c>
      <c r="Q29">
        <v>4933</v>
      </c>
    </row>
    <row r="30" spans="1:17">
      <c r="A30">
        <v>1394</v>
      </c>
      <c r="B30">
        <v>1512</v>
      </c>
      <c r="C30">
        <v>1848</v>
      </c>
      <c r="D30">
        <v>2160</v>
      </c>
      <c r="E30">
        <v>2272</v>
      </c>
      <c r="F30">
        <v>2393</v>
      </c>
      <c r="G30">
        <v>2520</v>
      </c>
      <c r="H30">
        <v>2689</v>
      </c>
      <c r="I30">
        <v>2921</v>
      </c>
      <c r="J30">
        <v>3149</v>
      </c>
      <c r="K30">
        <v>3488</v>
      </c>
      <c r="L30">
        <v>3219</v>
      </c>
      <c r="M30">
        <v>3243</v>
      </c>
      <c r="N30">
        <v>3144</v>
      </c>
      <c r="O30">
        <v>3155</v>
      </c>
      <c r="P30">
        <v>3235</v>
      </c>
      <c r="Q30">
        <v>3333</v>
      </c>
    </row>
    <row r="31" spans="1:17">
      <c r="A31">
        <v>1405</v>
      </c>
      <c r="B31">
        <v>1545</v>
      </c>
      <c r="C31">
        <v>1859</v>
      </c>
      <c r="D31">
        <v>2129</v>
      </c>
      <c r="E31">
        <v>2341</v>
      </c>
      <c r="F31">
        <v>2544</v>
      </c>
      <c r="G31">
        <v>2680</v>
      </c>
      <c r="H31">
        <v>2726</v>
      </c>
      <c r="I31">
        <v>3074</v>
      </c>
      <c r="J31">
        <v>3279</v>
      </c>
      <c r="K31">
        <v>3367</v>
      </c>
      <c r="L31">
        <v>3668</v>
      </c>
      <c r="M31">
        <v>3879</v>
      </c>
      <c r="N31">
        <v>4287</v>
      </c>
      <c r="O31">
        <v>4645</v>
      </c>
      <c r="P31">
        <v>5063</v>
      </c>
      <c r="Q31">
        <v>5063</v>
      </c>
    </row>
    <row r="32" spans="1:17">
      <c r="A32">
        <v>1127</v>
      </c>
      <c r="B32">
        <v>1286</v>
      </c>
      <c r="C32">
        <v>1544</v>
      </c>
      <c r="D32">
        <v>1831</v>
      </c>
      <c r="E32">
        <v>2209</v>
      </c>
      <c r="F32">
        <v>2475</v>
      </c>
      <c r="G32">
        <v>2744</v>
      </c>
      <c r="H32">
        <v>2975</v>
      </c>
      <c r="I32">
        <v>3241</v>
      </c>
      <c r="J32">
        <v>3519</v>
      </c>
      <c r="K32">
        <v>3723</v>
      </c>
      <c r="L32">
        <v>3907</v>
      </c>
      <c r="M32">
        <v>4030</v>
      </c>
      <c r="N32">
        <v>4165</v>
      </c>
      <c r="O32">
        <v>4512</v>
      </c>
      <c r="P32">
        <v>4953</v>
      </c>
      <c r="Q32">
        <v>4838</v>
      </c>
    </row>
    <row r="33" spans="1:17">
      <c r="A33">
        <v>1724</v>
      </c>
      <c r="B33">
        <v>1808</v>
      </c>
      <c r="C33">
        <v>1970</v>
      </c>
      <c r="D33">
        <v>2128</v>
      </c>
      <c r="E33">
        <v>2240</v>
      </c>
      <c r="F33">
        <v>2434</v>
      </c>
      <c r="G33">
        <v>2563</v>
      </c>
      <c r="H33">
        <v>2577</v>
      </c>
      <c r="I33">
        <v>2518</v>
      </c>
      <c r="J33">
        <v>2525</v>
      </c>
      <c r="K33">
        <v>2568</v>
      </c>
      <c r="L33">
        <v>2592</v>
      </c>
      <c r="M33">
        <v>2527</v>
      </c>
      <c r="N33">
        <v>3176</v>
      </c>
      <c r="O33">
        <v>4084</v>
      </c>
      <c r="P33">
        <v>4735</v>
      </c>
      <c r="Q33">
        <v>4867</v>
      </c>
    </row>
  </sheetData>
  <phoneticPr fontId="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Données</vt:lpstr>
      <vt:lpstr>Régression corrigée</vt:lpstr>
      <vt:lpstr>temp</vt:lpstr>
    </vt:vector>
  </TitlesOfParts>
  <Company>Université de Sherbrooke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Beaudry</dc:creator>
  <cp:lastModifiedBy>Eric Beaudry</cp:lastModifiedBy>
  <dcterms:created xsi:type="dcterms:W3CDTF">2011-11-24T15:06:51Z</dcterms:created>
  <dcterms:modified xsi:type="dcterms:W3CDTF">2011-11-26T19:42:38Z</dcterms:modified>
</cp:coreProperties>
</file>